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 activeTab="2"/>
  </bookViews>
  <sheets>
    <sheet name="замеры расчет" sheetId="4" r:id="rId1"/>
    <sheet name="Замеры таблица (2)" sheetId="7" r:id="rId2"/>
    <sheet name="Лист1" sheetId="8" r:id="rId3"/>
  </sheets>
  <calcPr calcId="125725"/>
</workbook>
</file>

<file path=xl/calcChain.xml><?xml version="1.0" encoding="utf-8"?>
<calcChain xmlns="http://schemas.openxmlformats.org/spreadsheetml/2006/main">
  <c r="F27" i="8"/>
  <c r="G27" s="1"/>
  <c r="D61" i="7"/>
  <c r="AB13" i="4"/>
  <c r="AB11"/>
  <c r="N33"/>
  <c r="N13"/>
  <c r="N11"/>
  <c r="N9"/>
  <c r="R13"/>
  <c r="R11"/>
  <c r="R9"/>
  <c r="P13"/>
  <c r="P11"/>
  <c r="P9"/>
  <c r="D13" l="1"/>
  <c r="B25" i="8" l="1"/>
  <c r="C25" s="1"/>
  <c r="C2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4"/>
  <c r="C3"/>
  <c r="C27" l="1"/>
  <c r="Z19" i="4"/>
  <c r="Z20" s="1"/>
  <c r="Z21" s="1"/>
  <c r="Z22" s="1"/>
  <c r="Z23" s="1"/>
  <c r="Z24" s="1"/>
  <c r="Z17"/>
  <c r="Z16" s="1"/>
  <c r="Z15" s="1"/>
  <c r="Z14" s="1"/>
  <c r="V26"/>
  <c r="V27" s="1"/>
  <c r="V28" s="1"/>
  <c r="V29" s="1"/>
  <c r="V30" s="1"/>
  <c r="V31" s="1"/>
  <c r="V32" s="1"/>
  <c r="V33" s="1"/>
  <c r="V24"/>
  <c r="V22"/>
  <c r="V20"/>
  <c r="V18"/>
  <c r="V16"/>
  <c r="V14"/>
  <c r="Q32"/>
  <c r="Q30"/>
  <c r="Q31"/>
  <c r="Q28"/>
  <c r="Q29"/>
  <c r="BB13"/>
  <c r="AX26"/>
  <c r="AX27" s="1"/>
  <c r="AX28" s="1"/>
  <c r="AX29" s="1"/>
  <c r="AX30" s="1"/>
  <c r="AX31" s="1"/>
  <c r="AX32" s="1"/>
  <c r="AX33" s="1"/>
  <c r="AX24"/>
  <c r="AX22"/>
  <c r="AX20"/>
  <c r="AX18"/>
  <c r="AX16"/>
  <c r="AX14"/>
  <c r="AT27"/>
  <c r="AT28" s="1"/>
  <c r="AT29" s="1"/>
  <c r="AT30" s="1"/>
  <c r="AT31" s="1"/>
  <c r="AT32" s="1"/>
  <c r="AT33" s="1"/>
  <c r="AT26"/>
  <c r="AT24"/>
  <c r="AT22"/>
  <c r="AT20"/>
  <c r="AT17"/>
  <c r="AT18" s="1"/>
  <c r="AT16"/>
  <c r="AT14"/>
  <c r="AR18"/>
  <c r="AR22"/>
  <c r="AR20"/>
  <c r="AP24"/>
  <c r="AP22"/>
  <c r="AP20"/>
  <c r="AP18"/>
  <c r="AP16"/>
  <c r="AP14"/>
  <c r="AX10" l="1"/>
  <c r="AX11" s="1"/>
  <c r="AH19"/>
  <c r="AH20"/>
  <c r="AH22"/>
  <c r="AH23"/>
  <c r="AH25"/>
  <c r="AH26"/>
  <c r="AH28"/>
  <c r="AH29"/>
  <c r="AH31"/>
  <c r="AH32"/>
  <c r="AH9"/>
  <c r="AH10" s="1"/>
  <c r="AH11" s="1"/>
  <c r="AH13" s="1"/>
  <c r="AH15" s="1"/>
  <c r="AH18" s="1"/>
  <c r="AH21" s="1"/>
  <c r="AH24" s="1"/>
  <c r="AH27" s="1"/>
  <c r="AH30" s="1"/>
  <c r="AD12"/>
  <c r="AD14" s="1"/>
  <c r="AD16" s="1"/>
  <c r="AD18" s="1"/>
  <c r="AD20" s="1"/>
  <c r="AD22" s="1"/>
  <c r="AD24" s="1"/>
  <c r="AD26" s="1"/>
  <c r="AD28" s="1"/>
  <c r="AD30" s="1"/>
  <c r="AD32" s="1"/>
  <c r="AD9"/>
  <c r="AD10" s="1"/>
  <c r="AD11" s="1"/>
  <c r="AD13" s="1"/>
  <c r="AD15" s="1"/>
  <c r="AD17" s="1"/>
  <c r="AD19" s="1"/>
  <c r="AD21" s="1"/>
  <c r="AD23" s="1"/>
  <c r="AD25" s="1"/>
  <c r="AD27" s="1"/>
  <c r="AD29" s="1"/>
  <c r="AD31" s="1"/>
  <c r="AD33" s="1"/>
  <c r="AH33" l="1"/>
  <c r="AI30"/>
  <c r="BA30" l="1"/>
  <c r="BA31"/>
  <c r="BA32"/>
  <c r="BC28"/>
  <c r="BC29"/>
  <c r="BC30"/>
  <c r="BC31"/>
  <c r="BC32"/>
  <c r="BA29"/>
  <c r="Y29" i="7" s="1"/>
  <c r="AY29" i="4"/>
  <c r="X29" i="7" s="1"/>
  <c r="AY30" i="4"/>
  <c r="X30" i="7" s="1"/>
  <c r="AY31" i="4"/>
  <c r="X31" i="7" s="1"/>
  <c r="AY32" i="4"/>
  <c r="AW29"/>
  <c r="W29" i="7" s="1"/>
  <c r="AW30" i="4"/>
  <c r="W30" i="7" s="1"/>
  <c r="AW31" i="4"/>
  <c r="W31" i="7" s="1"/>
  <c r="AW32" i="4"/>
  <c r="AU28"/>
  <c r="V28" i="7" s="1"/>
  <c r="AU29" i="4"/>
  <c r="V29" i="7" s="1"/>
  <c r="AU30" i="4"/>
  <c r="V30" i="7" s="1"/>
  <c r="AU31" i="4"/>
  <c r="V31" i="7" s="1"/>
  <c r="AS29" i="4"/>
  <c r="U29" i="7" s="1"/>
  <c r="AS30" i="4"/>
  <c r="U30" i="7" s="1"/>
  <c r="AS31" i="4"/>
  <c r="U31" i="7" s="1"/>
  <c r="AS32" i="4"/>
  <c r="AQ31"/>
  <c r="T31" i="7" s="1"/>
  <c r="AQ32" i="4"/>
  <c r="AO30"/>
  <c r="AO31"/>
  <c r="AO32"/>
  <c r="AM29"/>
  <c r="AM30"/>
  <c r="S30" i="7" s="1"/>
  <c r="AM31" i="4"/>
  <c r="S31" i="7" s="1"/>
  <c r="AM32" i="4"/>
  <c r="AK29"/>
  <c r="AK30"/>
  <c r="AK31"/>
  <c r="AK32"/>
  <c r="AI31"/>
  <c r="AI32"/>
  <c r="AG29"/>
  <c r="AG30"/>
  <c r="AG31"/>
  <c r="AG32"/>
  <c r="AE29"/>
  <c r="AE30"/>
  <c r="R30" i="7" s="1"/>
  <c r="AE31" i="4"/>
  <c r="R31" i="7" s="1"/>
  <c r="AE32" i="4"/>
  <c r="AC29"/>
  <c r="Q29" i="7" s="1"/>
  <c r="AC30" i="4"/>
  <c r="Q30" i="7" s="1"/>
  <c r="AC31" i="4"/>
  <c r="Q31" i="7" s="1"/>
  <c r="AC32" i="4"/>
  <c r="AA28"/>
  <c r="P28" i="7" s="1"/>
  <c r="AA29" i="4"/>
  <c r="P29" i="7" s="1"/>
  <c r="AA30" i="4"/>
  <c r="P30" i="7" s="1"/>
  <c r="AA31" i="4"/>
  <c r="P31" i="7" s="1"/>
  <c r="AA32" i="4"/>
  <c r="Y29"/>
  <c r="O29" i="7" s="1"/>
  <c r="Y30" i="4"/>
  <c r="O30" i="7" s="1"/>
  <c r="Y31" i="4"/>
  <c r="O31" i="7" s="1"/>
  <c r="Y32" i="4"/>
  <c r="W32"/>
  <c r="U30"/>
  <c r="M30" i="7" s="1"/>
  <c r="U31" i="4"/>
  <c r="M31" i="7" s="1"/>
  <c r="U32" i="4"/>
  <c r="S29"/>
  <c r="L29" i="7" s="1"/>
  <c r="S30" i="4"/>
  <c r="S31"/>
  <c r="S32"/>
  <c r="L30" i="7"/>
  <c r="L31"/>
  <c r="O29" i="4"/>
  <c r="K29" i="7" s="1"/>
  <c r="O30" i="4"/>
  <c r="K30" i="7" s="1"/>
  <c r="O31" i="4"/>
  <c r="K31" i="7" s="1"/>
  <c r="O32" i="4"/>
  <c r="M29"/>
  <c r="J29" i="7" s="1"/>
  <c r="M30" i="4"/>
  <c r="J30" i="7" s="1"/>
  <c r="M31" i="4"/>
  <c r="J31" i="7" s="1"/>
  <c r="M32" i="4"/>
  <c r="Y31" i="7" l="1"/>
  <c r="Y30"/>
  <c r="AQ27" i="4"/>
  <c r="T27" i="7" s="1"/>
  <c r="AQ30" i="4"/>
  <c r="T30" i="7" s="1"/>
  <c r="AQ28" i="4"/>
  <c r="T28" i="7" s="1"/>
  <c r="AQ29" i="4"/>
  <c r="T29" i="7" s="1"/>
  <c r="W31" i="4"/>
  <c r="N31" i="7" s="1"/>
  <c r="W29" i="4"/>
  <c r="N29" i="7" s="1"/>
  <c r="W30" i="4"/>
  <c r="N30" i="7" s="1"/>
  <c r="W28" i="4"/>
  <c r="N28" i="7" s="1"/>
  <c r="K31" i="4"/>
  <c r="K32"/>
  <c r="I31" i="7" l="1"/>
  <c r="K30" i="4"/>
  <c r="K29"/>
  <c r="G30"/>
  <c r="G31"/>
  <c r="G32"/>
  <c r="E28"/>
  <c r="C28" i="7" s="1"/>
  <c r="E29" i="4"/>
  <c r="C29" i="7" s="1"/>
  <c r="E30" i="4"/>
  <c r="C30" i="7" s="1"/>
  <c r="E31" i="4"/>
  <c r="C31" i="7" s="1"/>
  <c r="E32" i="4"/>
  <c r="C30"/>
  <c r="B30" i="7" s="1"/>
  <c r="C31" i="4"/>
  <c r="B31" i="7" s="1"/>
  <c r="C32" i="4"/>
  <c r="AU32"/>
  <c r="AO29"/>
  <c r="S29" i="7" s="1"/>
  <c r="AI29" i="4"/>
  <c r="R29" i="7" s="1"/>
  <c r="U29" i="4"/>
  <c r="M29" i="7" s="1"/>
  <c r="G29" i="4"/>
  <c r="C29"/>
  <c r="B29" i="7" s="1"/>
  <c r="BA28" i="4"/>
  <c r="Y28" i="7" s="1"/>
  <c r="AY28" i="4"/>
  <c r="X28" i="7" s="1"/>
  <c r="AW28" i="4"/>
  <c r="W28" i="7" s="1"/>
  <c r="AS28" i="4"/>
  <c r="U28" i="7" s="1"/>
  <c r="AO28" i="4"/>
  <c r="AM28"/>
  <c r="AK28"/>
  <c r="AI28"/>
  <c r="AG28"/>
  <c r="AE28"/>
  <c r="AC28"/>
  <c r="Q28" i="7" s="1"/>
  <c r="Y28" i="4"/>
  <c r="O28" i="7" s="1"/>
  <c r="U28" i="4"/>
  <c r="M28" i="7" s="1"/>
  <c r="S28" i="4"/>
  <c r="L28" i="7" s="1"/>
  <c r="O28" i="4"/>
  <c r="M28"/>
  <c r="K28"/>
  <c r="G28"/>
  <c r="C28"/>
  <c r="B28" i="7" s="1"/>
  <c r="BC27" i="4"/>
  <c r="BA27"/>
  <c r="AY27"/>
  <c r="X27" i="7" s="1"/>
  <c r="AW27" i="4"/>
  <c r="W27" i="7" s="1"/>
  <c r="AU27" i="4"/>
  <c r="V27" i="7" s="1"/>
  <c r="AS27" i="4"/>
  <c r="U27" i="7" s="1"/>
  <c r="AO27" i="4"/>
  <c r="AM27"/>
  <c r="AK27"/>
  <c r="AI27"/>
  <c r="AG27"/>
  <c r="AE27"/>
  <c r="AC27"/>
  <c r="Q27" i="7" s="1"/>
  <c r="AA27" i="4"/>
  <c r="P27" i="7" s="1"/>
  <c r="Y27" i="4"/>
  <c r="O27" i="7" s="1"/>
  <c r="W27" i="4"/>
  <c r="N27" i="7" s="1"/>
  <c r="U27" i="4"/>
  <c r="M27" i="7" s="1"/>
  <c r="S27" i="4"/>
  <c r="Q27"/>
  <c r="O27"/>
  <c r="M27"/>
  <c r="K27"/>
  <c r="G27"/>
  <c r="E27"/>
  <c r="C27" i="7" s="1"/>
  <c r="C27" i="4"/>
  <c r="B27" i="7" s="1"/>
  <c r="BC26" i="4"/>
  <c r="BA26"/>
  <c r="AY26"/>
  <c r="X26" i="7" s="1"/>
  <c r="AW26" i="4"/>
  <c r="W26" i="7" s="1"/>
  <c r="AU26" i="4"/>
  <c r="V26" i="7" s="1"/>
  <c r="AS26" i="4"/>
  <c r="U26" i="7" s="1"/>
  <c r="AQ26" i="4"/>
  <c r="T26" i="7" s="1"/>
  <c r="AO26" i="4"/>
  <c r="AM26"/>
  <c r="AK26"/>
  <c r="AI26"/>
  <c r="AG26"/>
  <c r="AE26"/>
  <c r="AC26"/>
  <c r="Q26" i="7" s="1"/>
  <c r="AA26" i="4"/>
  <c r="P26" i="7" s="1"/>
  <c r="Y26" i="4"/>
  <c r="O26" i="7" s="1"/>
  <c r="W26" i="4"/>
  <c r="N26" i="7" s="1"/>
  <c r="U26" i="4"/>
  <c r="M26" i="7" s="1"/>
  <c r="S26" i="4"/>
  <c r="Q26"/>
  <c r="O26"/>
  <c r="K26" i="7" s="1"/>
  <c r="M26" i="4"/>
  <c r="J26" i="7" s="1"/>
  <c r="K26" i="4"/>
  <c r="I26" i="7" s="1"/>
  <c r="G26" i="4"/>
  <c r="G26" i="7" s="1"/>
  <c r="E26" i="4"/>
  <c r="C26" i="7" s="1"/>
  <c r="C26" i="4"/>
  <c r="B26" i="7" s="1"/>
  <c r="BC25" i="4"/>
  <c r="BA25"/>
  <c r="AY25"/>
  <c r="X25" i="7" s="1"/>
  <c r="AW25" i="4"/>
  <c r="W25" i="7" s="1"/>
  <c r="AU25" i="4"/>
  <c r="V25" i="7" s="1"/>
  <c r="AS25" i="4"/>
  <c r="U25" i="7" s="1"/>
  <c r="AQ25" i="4"/>
  <c r="T25" i="7" s="1"/>
  <c r="AO25" i="4"/>
  <c r="AM25"/>
  <c r="AK25"/>
  <c r="AI25"/>
  <c r="AG25"/>
  <c r="AE25"/>
  <c r="AC25"/>
  <c r="Q25" i="7" s="1"/>
  <c r="Y25" i="4"/>
  <c r="O25" i="7" s="1"/>
  <c r="W25" i="4"/>
  <c r="N25" i="7" s="1"/>
  <c r="U25" i="4"/>
  <c r="M25" i="7" s="1"/>
  <c r="S25" i="4"/>
  <c r="Q25"/>
  <c r="O25"/>
  <c r="K25" i="7" s="1"/>
  <c r="M25" i="4"/>
  <c r="J25" i="7" s="1"/>
  <c r="K25" i="4"/>
  <c r="I25" i="7" s="1"/>
  <c r="G25" i="4"/>
  <c r="G25" i="7" s="1"/>
  <c r="E25" i="4"/>
  <c r="C25" i="7" s="1"/>
  <c r="D25" s="1"/>
  <c r="C25" i="4"/>
  <c r="B25" i="7" s="1"/>
  <c r="BC24" i="4"/>
  <c r="BA24"/>
  <c r="AY24"/>
  <c r="X24" i="7" s="1"/>
  <c r="AW24" i="4"/>
  <c r="W24" i="7" s="1"/>
  <c r="AU24" i="4"/>
  <c r="V24" i="7" s="1"/>
  <c r="AS24" i="4"/>
  <c r="U24" i="7" s="1"/>
  <c r="AQ24" i="4"/>
  <c r="T24" i="7" s="1"/>
  <c r="AO24" i="4"/>
  <c r="AM24"/>
  <c r="AK24"/>
  <c r="AI24"/>
  <c r="AG24"/>
  <c r="AE24"/>
  <c r="AC24"/>
  <c r="Q24" i="7" s="1"/>
  <c r="Y24" i="4"/>
  <c r="O24" i="7" s="1"/>
  <c r="W24" i="4"/>
  <c r="N24" i="7" s="1"/>
  <c r="U24" i="4"/>
  <c r="M24" i="7" s="1"/>
  <c r="S24" i="4"/>
  <c r="Q24"/>
  <c r="O24"/>
  <c r="K24" i="7" s="1"/>
  <c r="M24" i="4"/>
  <c r="J24" i="7" s="1"/>
  <c r="K24" i="4"/>
  <c r="I24" i="7" s="1"/>
  <c r="G24" i="4"/>
  <c r="G24" i="7" s="1"/>
  <c r="E24" i="4"/>
  <c r="C24" i="7" s="1"/>
  <c r="C24" i="4"/>
  <c r="B24" i="7" s="1"/>
  <c r="BC23" i="4"/>
  <c r="BA23"/>
  <c r="AY23"/>
  <c r="X23" i="7" s="1"/>
  <c r="AW23" i="4"/>
  <c r="W23" i="7" s="1"/>
  <c r="AU23" i="4"/>
  <c r="V23" i="7" s="1"/>
  <c r="AS23" i="4"/>
  <c r="U23" i="7" s="1"/>
  <c r="AQ23" i="4"/>
  <c r="T23" i="7" s="1"/>
  <c r="AO23" i="4"/>
  <c r="AM23"/>
  <c r="AK23"/>
  <c r="AI23"/>
  <c r="AG23"/>
  <c r="AE23"/>
  <c r="AC23"/>
  <c r="Q23" i="7" s="1"/>
  <c r="Y23" i="4"/>
  <c r="O23" i="7" s="1"/>
  <c r="W23" i="4"/>
  <c r="N23" i="7" s="1"/>
  <c r="U23" i="4"/>
  <c r="M23" i="7" s="1"/>
  <c r="S23" i="4"/>
  <c r="Q23"/>
  <c r="O23"/>
  <c r="K23" i="7" s="1"/>
  <c r="M23" i="4"/>
  <c r="J23" i="7" s="1"/>
  <c r="K23" i="4"/>
  <c r="I23" i="7" s="1"/>
  <c r="G23" i="4"/>
  <c r="G23" i="7" s="1"/>
  <c r="E23" i="4"/>
  <c r="C23" i="7" s="1"/>
  <c r="D23" s="1"/>
  <c r="C23" i="4"/>
  <c r="B23" i="7" s="1"/>
  <c r="BC22" i="4"/>
  <c r="BA22"/>
  <c r="AY22"/>
  <c r="X22" i="7" s="1"/>
  <c r="AW22" i="4"/>
  <c r="W22" i="7" s="1"/>
  <c r="AU22" i="4"/>
  <c r="V22" i="7" s="1"/>
  <c r="AS22" i="4"/>
  <c r="U22" i="7" s="1"/>
  <c r="AQ22" i="4"/>
  <c r="T22" i="7" s="1"/>
  <c r="AO22" i="4"/>
  <c r="AM22"/>
  <c r="AK22"/>
  <c r="AI22"/>
  <c r="AG22"/>
  <c r="AE22"/>
  <c r="W22"/>
  <c r="N22" i="7" s="1"/>
  <c r="U22" i="4"/>
  <c r="M22" i="7" s="1"/>
  <c r="S22" i="4"/>
  <c r="Q22"/>
  <c r="O22"/>
  <c r="K22" i="7" s="1"/>
  <c r="M22" i="4"/>
  <c r="J22" i="7" s="1"/>
  <c r="G22" i="4"/>
  <c r="G22" i="7" s="1"/>
  <c r="E22" i="4"/>
  <c r="C22" i="7" s="1"/>
  <c r="D22" s="1"/>
  <c r="C22" i="4"/>
  <c r="B22" i="7" s="1"/>
  <c r="BC21" i="4"/>
  <c r="BA21"/>
  <c r="AY21"/>
  <c r="X21" i="7" s="1"/>
  <c r="AW21" i="4"/>
  <c r="W21" i="7" s="1"/>
  <c r="AU21" i="4"/>
  <c r="V21" i="7" s="1"/>
  <c r="AS21" i="4"/>
  <c r="U21" i="7" s="1"/>
  <c r="AQ21" i="4"/>
  <c r="T21" i="7" s="1"/>
  <c r="AO21" i="4"/>
  <c r="AM21"/>
  <c r="AK21"/>
  <c r="AI21"/>
  <c r="AG21"/>
  <c r="AE21"/>
  <c r="Y20"/>
  <c r="O20" i="7" s="1"/>
  <c r="W21" i="4"/>
  <c r="N21" i="7" s="1"/>
  <c r="U21" i="4"/>
  <c r="M21" i="7" s="1"/>
  <c r="S21" i="4"/>
  <c r="Q21"/>
  <c r="O21"/>
  <c r="K21" i="7" s="1"/>
  <c r="M21" i="4"/>
  <c r="J21" i="7" s="1"/>
  <c r="G21" i="4"/>
  <c r="G21" i="7" s="1"/>
  <c r="E21" i="4"/>
  <c r="C21" i="7" s="1"/>
  <c r="C21" i="4"/>
  <c r="B21" i="7" s="1"/>
  <c r="BC20" i="4"/>
  <c r="BA20"/>
  <c r="AY20"/>
  <c r="X20" i="7" s="1"/>
  <c r="AW20" i="4"/>
  <c r="W20" i="7" s="1"/>
  <c r="AU20" i="4"/>
  <c r="V20" i="7" s="1"/>
  <c r="AS20" i="4"/>
  <c r="U20" i="7" s="1"/>
  <c r="AQ20" i="4"/>
  <c r="T20" i="7" s="1"/>
  <c r="AO20" i="4"/>
  <c r="AM20"/>
  <c r="AK20"/>
  <c r="AI20"/>
  <c r="AG20"/>
  <c r="AE20"/>
  <c r="AC20"/>
  <c r="Q20" i="7" s="1"/>
  <c r="W20" i="4"/>
  <c r="N20" i="7" s="1"/>
  <c r="U20" i="4"/>
  <c r="M20" i="7" s="1"/>
  <c r="S20" i="4"/>
  <c r="Q20"/>
  <c r="O20"/>
  <c r="K20" i="7" s="1"/>
  <c r="M20" i="4"/>
  <c r="J20" i="7" s="1"/>
  <c r="G20" i="4"/>
  <c r="G20" i="7" s="1"/>
  <c r="E20" i="4"/>
  <c r="C20" i="7" s="1"/>
  <c r="D20" s="1"/>
  <c r="C20" i="4"/>
  <c r="B20" i="7" s="1"/>
  <c r="BC19" i="4"/>
  <c r="BA19"/>
  <c r="AY19"/>
  <c r="X19" i="7" s="1"/>
  <c r="AW19" i="4"/>
  <c r="W19" i="7" s="1"/>
  <c r="AU19" i="4"/>
  <c r="V19" i="7" s="1"/>
  <c r="AS19" i="4"/>
  <c r="U19" i="7" s="1"/>
  <c r="AQ19" i="4"/>
  <c r="T19" i="7" s="1"/>
  <c r="AO19" i="4"/>
  <c r="AM19"/>
  <c r="AK19"/>
  <c r="AI19"/>
  <c r="AG19"/>
  <c r="AE19"/>
  <c r="AC19"/>
  <c r="Q19" i="7" s="1"/>
  <c r="Y19" i="4"/>
  <c r="O19" i="7" s="1"/>
  <c r="W19" i="4"/>
  <c r="N19" i="7" s="1"/>
  <c r="U19" i="4"/>
  <c r="M19" i="7" s="1"/>
  <c r="S19" i="4"/>
  <c r="Q19"/>
  <c r="O19"/>
  <c r="K19" i="7" s="1"/>
  <c r="M19" i="4"/>
  <c r="J19" i="7" s="1"/>
  <c r="K19" i="4"/>
  <c r="I19" i="7" s="1"/>
  <c r="G19" i="4"/>
  <c r="G19" i="7" s="1"/>
  <c r="E19" i="4"/>
  <c r="C19" i="7" s="1"/>
  <c r="C19" i="4"/>
  <c r="B19" i="7" s="1"/>
  <c r="BC18" i="4"/>
  <c r="BA18"/>
  <c r="AY18"/>
  <c r="X18" i="7" s="1"/>
  <c r="AW18" i="4"/>
  <c r="W18" i="7" s="1"/>
  <c r="AU18" i="4"/>
  <c r="V18" i="7" s="1"/>
  <c r="AQ18" i="4"/>
  <c r="T18" i="7" s="1"/>
  <c r="AO18" i="4"/>
  <c r="AM18"/>
  <c r="AK18"/>
  <c r="AI18"/>
  <c r="AG18"/>
  <c r="AE18"/>
  <c r="AC18"/>
  <c r="Q18" i="7" s="1"/>
  <c r="Y18" i="4"/>
  <c r="O18" i="7" s="1"/>
  <c r="W18" i="4"/>
  <c r="N18" i="7" s="1"/>
  <c r="U18" i="4"/>
  <c r="M18" i="7" s="1"/>
  <c r="S18" i="4"/>
  <c r="Q18"/>
  <c r="O18"/>
  <c r="K18" i="7" s="1"/>
  <c r="M18" i="4"/>
  <c r="J18" i="7" s="1"/>
  <c r="K18" i="4"/>
  <c r="I18" i="7" s="1"/>
  <c r="G18" i="4"/>
  <c r="G18" i="7" s="1"/>
  <c r="E18" i="4"/>
  <c r="C18" i="7" s="1"/>
  <c r="C18" i="4"/>
  <c r="B18" i="7" s="1"/>
  <c r="BC17" i="4"/>
  <c r="BA17"/>
  <c r="AY17"/>
  <c r="X17" i="7" s="1"/>
  <c r="AW17" i="4"/>
  <c r="W17" i="7" s="1"/>
  <c r="AU17" i="4"/>
  <c r="V17" i="7" s="1"/>
  <c r="AQ17" i="4"/>
  <c r="T17" i="7" s="1"/>
  <c r="AO17" i="4"/>
  <c r="AM17"/>
  <c r="AK17"/>
  <c r="AI17"/>
  <c r="AG17"/>
  <c r="AE17"/>
  <c r="AC17"/>
  <c r="Q17" i="7" s="1"/>
  <c r="Y17" i="4"/>
  <c r="O17" i="7" s="1"/>
  <c r="W17" i="4"/>
  <c r="N17" i="7" s="1"/>
  <c r="U17" i="4"/>
  <c r="M17" i="7" s="1"/>
  <c r="S17" i="4"/>
  <c r="Q17"/>
  <c r="O17"/>
  <c r="K17" i="7" s="1"/>
  <c r="M17" i="4"/>
  <c r="J17" i="7" s="1"/>
  <c r="K17" i="4"/>
  <c r="I17" i="7" s="1"/>
  <c r="G17" i="4"/>
  <c r="G17" i="7" s="1"/>
  <c r="E17" i="4"/>
  <c r="C17" i="7" s="1"/>
  <c r="C17" i="4"/>
  <c r="B17" i="7" s="1"/>
  <c r="BC16" i="4"/>
  <c r="BA16"/>
  <c r="AY16"/>
  <c r="X16" i="7" s="1"/>
  <c r="AW16" i="4"/>
  <c r="W16" i="7" s="1"/>
  <c r="AU16" i="4"/>
  <c r="V16" i="7" s="1"/>
  <c r="AQ16" i="4"/>
  <c r="T16" i="7" s="1"/>
  <c r="AO16" i="4"/>
  <c r="AM16"/>
  <c r="AK16"/>
  <c r="AI16"/>
  <c r="AG16"/>
  <c r="AE16"/>
  <c r="AC16"/>
  <c r="Q16" i="7" s="1"/>
  <c r="Y16" i="4"/>
  <c r="O16" i="7" s="1"/>
  <c r="W16" i="4"/>
  <c r="N16" i="7" s="1"/>
  <c r="U16" i="4"/>
  <c r="M16" i="7" s="1"/>
  <c r="S16" i="4"/>
  <c r="Q16"/>
  <c r="O16"/>
  <c r="K16" i="7" s="1"/>
  <c r="M16" i="4"/>
  <c r="J16" i="7" s="1"/>
  <c r="K16" i="4"/>
  <c r="I16" i="7" s="1"/>
  <c r="G16" i="4"/>
  <c r="G16" i="7" s="1"/>
  <c r="E16" i="4"/>
  <c r="C16" i="7" s="1"/>
  <c r="D16" s="1"/>
  <c r="C16" i="4"/>
  <c r="B16" i="7" s="1"/>
  <c r="BC15" i="4"/>
  <c r="BA15"/>
  <c r="AY15"/>
  <c r="X15" i="7" s="1"/>
  <c r="AW15" i="4"/>
  <c r="W15" i="7" s="1"/>
  <c r="AU15" i="4"/>
  <c r="V15" i="7" s="1"/>
  <c r="AQ15" i="4"/>
  <c r="T15" i="7" s="1"/>
  <c r="AO15" i="4"/>
  <c r="AM15"/>
  <c r="AK15"/>
  <c r="AI15"/>
  <c r="AG15"/>
  <c r="AE15"/>
  <c r="AC15"/>
  <c r="Q15" i="7" s="1"/>
  <c r="Y15" i="4"/>
  <c r="O15" i="7" s="1"/>
  <c r="W15" i="4"/>
  <c r="N15" i="7" s="1"/>
  <c r="U15" i="4"/>
  <c r="M15" i="7" s="1"/>
  <c r="S15" i="4"/>
  <c r="Q15"/>
  <c r="O15"/>
  <c r="K15" i="7" s="1"/>
  <c r="M15" i="4"/>
  <c r="J15" i="7" s="1"/>
  <c r="K15" i="4"/>
  <c r="I15" i="7" s="1"/>
  <c r="G15" i="4"/>
  <c r="G15" i="7" s="1"/>
  <c r="E15" i="4"/>
  <c r="C15" i="7" s="1"/>
  <c r="D15" s="1"/>
  <c r="C15" i="4"/>
  <c r="B15" i="7" s="1"/>
  <c r="BC14" i="4"/>
  <c r="BA14"/>
  <c r="AY14"/>
  <c r="X14" i="7" s="1"/>
  <c r="AW14" i="4"/>
  <c r="W14" i="7" s="1"/>
  <c r="AU14" i="4"/>
  <c r="V14" i="7" s="1"/>
  <c r="AS14" i="4"/>
  <c r="U14" i="7" s="1"/>
  <c r="AQ14" i="4"/>
  <c r="T14" i="7" s="1"/>
  <c r="AO14" i="4"/>
  <c r="AM14"/>
  <c r="AK14"/>
  <c r="AI14"/>
  <c r="AG14"/>
  <c r="AE14"/>
  <c r="AC14"/>
  <c r="Q14" i="7" s="1"/>
  <c r="W14" i="4"/>
  <c r="N14" i="7" s="1"/>
  <c r="U14" i="4"/>
  <c r="M14" i="7" s="1"/>
  <c r="S14" i="4"/>
  <c r="Q14"/>
  <c r="O14"/>
  <c r="K14" i="7" s="1"/>
  <c r="M14" i="4"/>
  <c r="J14" i="7" s="1"/>
  <c r="K14" i="4"/>
  <c r="I14" i="7" s="1"/>
  <c r="G14" i="4"/>
  <c r="G14" i="7" s="1"/>
  <c r="E14" i="4"/>
  <c r="C14" i="7" s="1"/>
  <c r="D14" s="1"/>
  <c r="C14" i="4"/>
  <c r="B14" i="7" s="1"/>
  <c r="BC13" i="4"/>
  <c r="BA13"/>
  <c r="AY13"/>
  <c r="X13" i="7" s="1"/>
  <c r="AW13" i="4"/>
  <c r="W13" i="7" s="1"/>
  <c r="AU13" i="4"/>
  <c r="V13" i="7" s="1"/>
  <c r="AS13" i="4"/>
  <c r="U13" i="7" s="1"/>
  <c r="AQ13" i="4"/>
  <c r="T13" i="7" s="1"/>
  <c r="AO13" i="4"/>
  <c r="AM13"/>
  <c r="AK13"/>
  <c r="AI13"/>
  <c r="AG13"/>
  <c r="AE13"/>
  <c r="AC13"/>
  <c r="Q13" i="7" s="1"/>
  <c r="Y13" i="4"/>
  <c r="O13" i="7" s="1"/>
  <c r="W13" i="4"/>
  <c r="N13" i="7" s="1"/>
  <c r="U13" i="4"/>
  <c r="M13" i="7" s="1"/>
  <c r="S13" i="4"/>
  <c r="Q13"/>
  <c r="O13"/>
  <c r="M13"/>
  <c r="K13"/>
  <c r="G13"/>
  <c r="E13"/>
  <c r="C13" i="7" s="1"/>
  <c r="C13" i="4"/>
  <c r="B13" i="7" s="1"/>
  <c r="BC12" i="4"/>
  <c r="BA12"/>
  <c r="AY12"/>
  <c r="X12" i="7" s="1"/>
  <c r="AW12" i="4"/>
  <c r="W12" i="7" s="1"/>
  <c r="AU12" i="4"/>
  <c r="V12" i="7" s="1"/>
  <c r="AS12" i="4"/>
  <c r="U12" i="7" s="1"/>
  <c r="AQ12" i="4"/>
  <c r="T12" i="7" s="1"/>
  <c r="AO12" i="4"/>
  <c r="AM12"/>
  <c r="AK12"/>
  <c r="AI12"/>
  <c r="AG12"/>
  <c r="AE12"/>
  <c r="AC12"/>
  <c r="Q12" i="7" s="1"/>
  <c r="Y12" i="4"/>
  <c r="O12" i="7" s="1"/>
  <c r="W12" i="4"/>
  <c r="N12" i="7" s="1"/>
  <c r="U12" i="4"/>
  <c r="M12" i="7" s="1"/>
  <c r="S12" i="4"/>
  <c r="Q12"/>
  <c r="O12"/>
  <c r="M12"/>
  <c r="K12"/>
  <c r="G12"/>
  <c r="E12"/>
  <c r="C12" i="7" s="1"/>
  <c r="C12" i="4"/>
  <c r="B12" i="7" s="1"/>
  <c r="BC11" i="4"/>
  <c r="BA11"/>
  <c r="AY11"/>
  <c r="X11" i="7" s="1"/>
  <c r="AW11" i="4"/>
  <c r="W11" i="7" s="1"/>
  <c r="AU11" i="4"/>
  <c r="V11" i="7" s="1"/>
  <c r="AS11" i="4"/>
  <c r="U11" i="7" s="1"/>
  <c r="AQ11" i="4"/>
  <c r="T11" i="7" s="1"/>
  <c r="AO11" i="4"/>
  <c r="AM11"/>
  <c r="AK11"/>
  <c r="AI11"/>
  <c r="AG11"/>
  <c r="AE11"/>
  <c r="AC11"/>
  <c r="Q11" i="7" s="1"/>
  <c r="Y11" i="4"/>
  <c r="O11" i="7" s="1"/>
  <c r="W11" i="4"/>
  <c r="N11" i="7" s="1"/>
  <c r="U11" i="4"/>
  <c r="M11" i="7" s="1"/>
  <c r="S11" i="4"/>
  <c r="Q11"/>
  <c r="O11"/>
  <c r="M11"/>
  <c r="K11"/>
  <c r="G11"/>
  <c r="E11"/>
  <c r="C11" i="7" s="1"/>
  <c r="C11" i="4"/>
  <c r="B11" i="7" s="1"/>
  <c r="BC10" i="4"/>
  <c r="BA10"/>
  <c r="AY10"/>
  <c r="X10" i="7" s="1"/>
  <c r="AW10" i="4"/>
  <c r="W10" i="7" s="1"/>
  <c r="AU10" i="4"/>
  <c r="V10" i="7" s="1"/>
  <c r="AS10" i="4"/>
  <c r="U10" i="7" s="1"/>
  <c r="AQ10" i="4"/>
  <c r="T10" i="7" s="1"/>
  <c r="AO10" i="4"/>
  <c r="AM10"/>
  <c r="S10" i="7" s="1"/>
  <c r="AK10" i="4"/>
  <c r="AI10"/>
  <c r="AG10"/>
  <c r="AE10"/>
  <c r="AC10"/>
  <c r="Q10" i="7" s="1"/>
  <c r="Y10" i="4"/>
  <c r="O10" i="7" s="1"/>
  <c r="W10" i="4"/>
  <c r="N10" i="7" s="1"/>
  <c r="U10" i="4"/>
  <c r="M10" i="7" s="1"/>
  <c r="S10" i="4"/>
  <c r="Q10"/>
  <c r="M10"/>
  <c r="K10"/>
  <c r="G10"/>
  <c r="E10"/>
  <c r="C10" i="7" s="1"/>
  <c r="D10" s="1"/>
  <c r="C10" i="4"/>
  <c r="B10" i="7" s="1"/>
  <c r="BC9" i="4"/>
  <c r="BA9"/>
  <c r="AY9"/>
  <c r="X9" i="7" s="1"/>
  <c r="AW9" i="4"/>
  <c r="W9" i="7" s="1"/>
  <c r="AU9" i="4"/>
  <c r="V9" i="7" s="1"/>
  <c r="AQ9" i="4"/>
  <c r="T9" i="7" s="1"/>
  <c r="AO9" i="4"/>
  <c r="AM9"/>
  <c r="AK9"/>
  <c r="AI9"/>
  <c r="AG9"/>
  <c r="AE9"/>
  <c r="AC9"/>
  <c r="Q9" i="7" s="1"/>
  <c r="Y9" i="4"/>
  <c r="O9" i="7" s="1"/>
  <c r="W9" i="4"/>
  <c r="N9" i="7" s="1"/>
  <c r="U9" i="4"/>
  <c r="M9" i="7" s="1"/>
  <c r="S9" i="4"/>
  <c r="Q9"/>
  <c r="M9"/>
  <c r="K9"/>
  <c r="G9"/>
  <c r="E9"/>
  <c r="C9" i="7" s="1"/>
  <c r="BC8" i="4"/>
  <c r="BC34" s="1"/>
  <c r="BA8"/>
  <c r="AY8"/>
  <c r="X8" i="7" s="1"/>
  <c r="AW8" i="4"/>
  <c r="AU8"/>
  <c r="V8" i="7" s="1"/>
  <c r="AS8" i="4"/>
  <c r="U8" i="7" s="1"/>
  <c r="AS9" i="4"/>
  <c r="U9" i="7" s="1"/>
  <c r="AQ8" i="4"/>
  <c r="T8" i="7" s="1"/>
  <c r="AO8" i="4"/>
  <c r="AM8"/>
  <c r="AK8"/>
  <c r="AI8"/>
  <c r="AG8"/>
  <c r="AE8"/>
  <c r="AC8"/>
  <c r="Q8" i="7" s="1"/>
  <c r="Y8" i="4"/>
  <c r="W8"/>
  <c r="U8"/>
  <c r="M8" i="7" s="1"/>
  <c r="S8" i="4"/>
  <c r="Q8"/>
  <c r="O8"/>
  <c r="M8"/>
  <c r="K8"/>
  <c r="I8"/>
  <c r="G8"/>
  <c r="E8"/>
  <c r="C8" i="7" s="1"/>
  <c r="D17" l="1"/>
  <c r="D18"/>
  <c r="D19"/>
  <c r="D21"/>
  <c r="D24"/>
  <c r="D26"/>
  <c r="D27"/>
  <c r="D30"/>
  <c r="D28"/>
  <c r="D11"/>
  <c r="D13"/>
  <c r="D31"/>
  <c r="D29"/>
  <c r="L18"/>
  <c r="X32"/>
  <c r="Y26"/>
  <c r="Y25"/>
  <c r="Y19"/>
  <c r="Y22"/>
  <c r="Y24"/>
  <c r="Y27"/>
  <c r="Y15"/>
  <c r="Y16"/>
  <c r="Y17"/>
  <c r="Y18"/>
  <c r="Y20"/>
  <c r="Y21"/>
  <c r="Y23"/>
  <c r="Y14"/>
  <c r="Y13"/>
  <c r="Y12"/>
  <c r="Y11"/>
  <c r="Y10"/>
  <c r="Y9"/>
  <c r="Y8"/>
  <c r="V32"/>
  <c r="M32"/>
  <c r="L25"/>
  <c r="AW34" i="4"/>
  <c r="W8" i="7"/>
  <c r="W32" s="1"/>
  <c r="T32"/>
  <c r="S27"/>
  <c r="S25"/>
  <c r="AO34" i="4"/>
  <c r="S17" i="7"/>
  <c r="S12"/>
  <c r="S8"/>
  <c r="S9"/>
  <c r="S11"/>
  <c r="S13"/>
  <c r="S14"/>
  <c r="S16"/>
  <c r="S18"/>
  <c r="S20"/>
  <c r="S21"/>
  <c r="S23"/>
  <c r="S26"/>
  <c r="S15"/>
  <c r="S19"/>
  <c r="S22"/>
  <c r="S24"/>
  <c r="S28"/>
  <c r="AG34" i="4"/>
  <c r="R8" i="7"/>
  <c r="R9"/>
  <c r="R11"/>
  <c r="R13"/>
  <c r="R14"/>
  <c r="R16"/>
  <c r="R18"/>
  <c r="R20"/>
  <c r="R21"/>
  <c r="R23"/>
  <c r="R25"/>
  <c r="R26"/>
  <c r="R27"/>
  <c r="R10"/>
  <c r="R12"/>
  <c r="R15"/>
  <c r="R17"/>
  <c r="R19"/>
  <c r="R22"/>
  <c r="R24"/>
  <c r="R28"/>
  <c r="O8"/>
  <c r="W34" i="4"/>
  <c r="N8" i="7"/>
  <c r="N32" s="1"/>
  <c r="L14"/>
  <c r="L8"/>
  <c r="L9"/>
  <c r="L11"/>
  <c r="L13"/>
  <c r="L16"/>
  <c r="L21"/>
  <c r="L22"/>
  <c r="L23"/>
  <c r="L10"/>
  <c r="L12"/>
  <c r="L15"/>
  <c r="L17"/>
  <c r="L19"/>
  <c r="L20"/>
  <c r="L24"/>
  <c r="L26"/>
  <c r="L27"/>
  <c r="C32"/>
  <c r="D12"/>
  <c r="K12"/>
  <c r="K27"/>
  <c r="K28"/>
  <c r="K8"/>
  <c r="K11"/>
  <c r="K13"/>
  <c r="J8"/>
  <c r="J10"/>
  <c r="J11"/>
  <c r="J13"/>
  <c r="J9"/>
  <c r="J12"/>
  <c r="J27"/>
  <c r="J28"/>
  <c r="I9"/>
  <c r="I12"/>
  <c r="I27"/>
  <c r="I28"/>
  <c r="I29"/>
  <c r="I8"/>
  <c r="I10"/>
  <c r="I11"/>
  <c r="I13"/>
  <c r="I30"/>
  <c r="H8"/>
  <c r="G8"/>
  <c r="G10"/>
  <c r="G11"/>
  <c r="G13"/>
  <c r="G29"/>
  <c r="G31"/>
  <c r="G9"/>
  <c r="G12"/>
  <c r="G27"/>
  <c r="G28"/>
  <c r="G30"/>
  <c r="AU34" i="4"/>
  <c r="AK34"/>
  <c r="I32"/>
  <c r="I9"/>
  <c r="I10"/>
  <c r="G34"/>
  <c r="E34"/>
  <c r="M34"/>
  <c r="Q34"/>
  <c r="U34"/>
  <c r="AA8"/>
  <c r="P8" i="7" s="1"/>
  <c r="AE34" i="4"/>
  <c r="AI34"/>
  <c r="AM34"/>
  <c r="AY34"/>
  <c r="BA34"/>
  <c r="AQ34"/>
  <c r="Y14"/>
  <c r="O14" i="7" s="1"/>
  <c r="C9" i="4"/>
  <c r="B9" i="7" s="1"/>
  <c r="D9" s="1"/>
  <c r="C8" i="4"/>
  <c r="B8" i="7" s="1"/>
  <c r="B32" s="1"/>
  <c r="S34" i="4"/>
  <c r="K20"/>
  <c r="I20" i="7" s="1"/>
  <c r="AA15" i="4"/>
  <c r="P15" i="7" s="1"/>
  <c r="K22" i="4"/>
  <c r="I22" i="7" s="1"/>
  <c r="K21" i="4"/>
  <c r="I21" i="7" s="1"/>
  <c r="O10" i="4"/>
  <c r="O9"/>
  <c r="AA10"/>
  <c r="P10" i="7" s="1"/>
  <c r="AA11" i="4"/>
  <c r="P11" i="7" s="1"/>
  <c r="AA12" i="4"/>
  <c r="P12" i="7" s="1"/>
  <c r="AA13" i="4"/>
  <c r="P13" i="7" s="1"/>
  <c r="AA14" i="4"/>
  <c r="P14" i="7" s="1"/>
  <c r="AA9" i="4"/>
  <c r="P9" i="7" s="1"/>
  <c r="D8" l="1"/>
  <c r="D32"/>
  <c r="Y32"/>
  <c r="S32"/>
  <c r="R32"/>
  <c r="L32"/>
  <c r="K10"/>
  <c r="K9"/>
  <c r="J32"/>
  <c r="I32"/>
  <c r="H9"/>
  <c r="F9" s="1"/>
  <c r="E9" s="1"/>
  <c r="H10"/>
  <c r="G32"/>
  <c r="F8"/>
  <c r="I11" i="4"/>
  <c r="C34"/>
  <c r="O34"/>
  <c r="K34"/>
  <c r="Y22"/>
  <c r="O22" i="7" s="1"/>
  <c r="Y21" i="4"/>
  <c r="O21" i="7" s="1"/>
  <c r="O32" s="1"/>
  <c r="AA16" i="4"/>
  <c r="P16" i="7" s="1"/>
  <c r="F10" l="1"/>
  <c r="E10" s="1"/>
  <c r="K32"/>
  <c r="Y34" i="4"/>
  <c r="H11" i="7"/>
  <c r="E8"/>
  <c r="I12" i="4"/>
  <c r="AA17"/>
  <c r="P17" i="7" s="1"/>
  <c r="H12" l="1"/>
  <c r="F12" s="1"/>
  <c r="E12" s="1"/>
  <c r="F11"/>
  <c r="I13" i="4"/>
  <c r="AA18"/>
  <c r="P18" i="7" s="1"/>
  <c r="H13" l="1"/>
  <c r="E11"/>
  <c r="I14" i="4"/>
  <c r="H14" i="7" s="1"/>
  <c r="F14" s="1"/>
  <c r="E14" s="1"/>
  <c r="AA19" i="4"/>
  <c r="P19" i="7" s="1"/>
  <c r="F13" l="1"/>
  <c r="I15" i="4"/>
  <c r="H15" i="7" s="1"/>
  <c r="AA20" i="4"/>
  <c r="P20" i="7" s="1"/>
  <c r="E13" l="1"/>
  <c r="I16" i="4"/>
  <c r="H16" i="7" s="1"/>
  <c r="AA21" i="4"/>
  <c r="P21" i="7" s="1"/>
  <c r="I17" i="4" l="1"/>
  <c r="H17" i="7" s="1"/>
  <c r="AA22" i="4"/>
  <c r="P22" i="7" s="1"/>
  <c r="I18" i="4" l="1"/>
  <c r="H18" i="7" s="1"/>
  <c r="AA23" i="4"/>
  <c r="P23" i="7" s="1"/>
  <c r="I19" i="4" l="1"/>
  <c r="H19" i="7" s="1"/>
  <c r="F19" s="1"/>
  <c r="E19" s="1"/>
  <c r="AA25" i="4"/>
  <c r="P25" i="7" s="1"/>
  <c r="AA24" i="4"/>
  <c r="P24" i="7" s="1"/>
  <c r="P32" l="1"/>
  <c r="I20" i="4"/>
  <c r="H20" i="7" s="1"/>
  <c r="F20" s="1"/>
  <c r="E20" s="1"/>
  <c r="AA34" i="4"/>
  <c r="I21" l="1"/>
  <c r="H21" i="7" s="1"/>
  <c r="I22" i="4" l="1"/>
  <c r="H22" i="7" s="1"/>
  <c r="I23" i="4" l="1"/>
  <c r="H23" i="7" s="1"/>
  <c r="F23" s="1"/>
  <c r="E23" s="1"/>
  <c r="I24" i="4" l="1"/>
  <c r="H24" i="7" s="1"/>
  <c r="F24" s="1"/>
  <c r="E24" s="1"/>
  <c r="I25" i="4" l="1"/>
  <c r="H25" i="7" s="1"/>
  <c r="F25" s="1"/>
  <c r="E25" s="1"/>
  <c r="I26" i="4" l="1"/>
  <c r="H26" i="7" s="1"/>
  <c r="F26" s="1"/>
  <c r="E26" s="1"/>
  <c r="I27" i="4" l="1"/>
  <c r="H27" i="7" l="1"/>
  <c r="F27" s="1"/>
  <c r="E27" s="1"/>
  <c r="I28" i="4"/>
  <c r="H28" i="7" l="1"/>
  <c r="F28" s="1"/>
  <c r="E28" s="1"/>
  <c r="I29" i="4"/>
  <c r="H29" i="7" l="1"/>
  <c r="F29" s="1"/>
  <c r="E29" s="1"/>
  <c r="I30" i="4"/>
  <c r="I31"/>
  <c r="H31" i="7" l="1"/>
  <c r="I34" i="4"/>
  <c r="H30" i="7"/>
  <c r="F30" s="1"/>
  <c r="E30" s="1"/>
  <c r="F31" l="1"/>
  <c r="H32"/>
  <c r="E31" l="1"/>
  <c r="AS18" i="4"/>
  <c r="U18" i="7" s="1"/>
  <c r="F18" s="1"/>
  <c r="E18" s="1"/>
  <c r="AR16" i="4"/>
  <c r="AS16" s="1"/>
  <c r="U16" i="7" s="1"/>
  <c r="F16" s="1"/>
  <c r="E16" s="1"/>
  <c r="AS15" i="4" l="1"/>
  <c r="U15" i="7" s="1"/>
  <c r="AS17" i="4"/>
  <c r="U17" i="7" s="1"/>
  <c r="F17" s="1"/>
  <c r="E17" s="1"/>
  <c r="U32" l="1"/>
  <c r="F15"/>
  <c r="E15" s="1"/>
  <c r="AS34" i="4"/>
  <c r="AC21"/>
  <c r="AC22"/>
  <c r="Q22" i="7" s="1"/>
  <c r="F22" s="1"/>
  <c r="E22" s="1"/>
  <c r="AC34" i="4" l="1"/>
  <c r="Q21" i="7"/>
  <c r="F21" s="1"/>
  <c r="F32" s="1"/>
  <c r="Q32"/>
  <c r="E21" l="1"/>
  <c r="E32" s="1"/>
</calcChain>
</file>

<file path=xl/sharedStrings.xml><?xml version="1.0" encoding="utf-8"?>
<sst xmlns="http://schemas.openxmlformats.org/spreadsheetml/2006/main" count="229" uniqueCount="76">
  <si>
    <t>Дата</t>
  </si>
  <si>
    <t>ф.№125</t>
  </si>
  <si>
    <t>ф.№126</t>
  </si>
  <si>
    <t>ИК-2</t>
  </si>
  <si>
    <t>ООО "Джем"</t>
  </si>
  <si>
    <t>ГСК "Вазар"</t>
  </si>
  <si>
    <t>ООО "Доверие-1"</t>
  </si>
  <si>
    <t>Южуралинструмент</t>
  </si>
  <si>
    <t>ЗАО "Инси"</t>
  </si>
  <si>
    <t>ИП Рахманкулов</t>
  </si>
  <si>
    <t>ОАО "МТС"</t>
  </si>
  <si>
    <t xml:space="preserve">ИП Еремин </t>
  </si>
  <si>
    <t>ИП Куприенко</t>
  </si>
  <si>
    <t xml:space="preserve"> "Металлсервис-Центр"</t>
  </si>
  <si>
    <t>ООО "Конар"</t>
  </si>
  <si>
    <t>ЗАО "Конар"</t>
  </si>
  <si>
    <t>ИП Стоянов</t>
  </si>
  <si>
    <t>ИП Николаенко</t>
  </si>
  <si>
    <t>ТЕЛЕ-2</t>
  </si>
  <si>
    <t>"Металлинвест"</t>
  </si>
  <si>
    <t>ОАО "Мегафон"</t>
  </si>
  <si>
    <t>ИП Метелькова</t>
  </si>
  <si>
    <t>яч.№10</t>
  </si>
  <si>
    <t xml:space="preserve">яч.№29 </t>
  </si>
  <si>
    <t>яч.№18</t>
  </si>
  <si>
    <t>яч.№21</t>
  </si>
  <si>
    <t>яч.№28</t>
  </si>
  <si>
    <t>яч.№13</t>
  </si>
  <si>
    <t>яч.№33</t>
  </si>
  <si>
    <t>яч.№17</t>
  </si>
  <si>
    <t>яч.№9</t>
  </si>
  <si>
    <t>яч.№24</t>
  </si>
  <si>
    <t>яч.№43</t>
  </si>
  <si>
    <t>яч.№52</t>
  </si>
  <si>
    <t>Показания</t>
  </si>
  <si>
    <t>Расход</t>
  </si>
  <si>
    <t>Всего:</t>
  </si>
  <si>
    <t>-</t>
  </si>
  <si>
    <t>Общее потребление, кВт*ч</t>
  </si>
  <si>
    <t>ОАО "Уралавто-прицеп"</t>
  </si>
  <si>
    <t>Транзит кВт*ч</t>
  </si>
  <si>
    <t>Южурал-инструмент</t>
  </si>
  <si>
    <t>ИП Рахман-кулов</t>
  </si>
  <si>
    <t>ИП Еремин</t>
  </si>
  <si>
    <t>ИП Купри-енко</t>
  </si>
  <si>
    <t>"Металл-сервис-Центр"</t>
  </si>
  <si>
    <t>ИП Никола-енко</t>
  </si>
  <si>
    <t>Металл-инвест</t>
  </si>
  <si>
    <t>Время</t>
  </si>
  <si>
    <t>02-00</t>
  </si>
  <si>
    <t>03-00</t>
  </si>
  <si>
    <t>04-00</t>
  </si>
  <si>
    <t>06-00</t>
  </si>
  <si>
    <t>07-00</t>
  </si>
  <si>
    <t>08-00</t>
  </si>
  <si>
    <t>09-00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</si>
  <si>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</si>
  <si>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</si>
  <si>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</si>
  <si>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</si>
  <si>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</si>
  <si>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</si>
  <si>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</si>
  <si>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</si>
  <si>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</si>
  <si>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</si>
  <si>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</si>
  <si>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</si>
  <si>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</si>
  <si>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</si>
  <si>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</si>
  <si>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01-00</t>
  </si>
  <si>
    <t>Ф.125</t>
  </si>
  <si>
    <t>Ф.126</t>
  </si>
  <si>
    <t>05-00</t>
  </si>
  <si>
    <t>Замеры 17.12.2014г. (сводная таблица)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</si>
</sst>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"/>
    <numFmt numFmtId="166" formatCode="0.0"/>
    <numFmt numFmtId="167" formatCode="dd/mm/yy;@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1" applyFont="1"/>
    <xf numFmtId="3" fontId="2" fillId="0" borderId="0" xfId="1" applyNumberFormat="1" applyFont="1"/>
    <xf numFmtId="164" fontId="2" fillId="0" borderId="0" xfId="1" applyNumberFormat="1" applyFont="1"/>
    <xf numFmtId="4" fontId="2" fillId="0" borderId="0" xfId="1" applyNumberFormat="1" applyFont="1"/>
    <xf numFmtId="0" fontId="1" fillId="0" borderId="0" xfId="1"/>
    <xf numFmtId="3" fontId="1" fillId="0" borderId="0" xfId="1" applyNumberFormat="1"/>
    <xf numFmtId="165" fontId="1" fillId="0" borderId="0" xfId="1" applyNumberFormat="1"/>
    <xf numFmtId="164" fontId="1" fillId="0" borderId="0" xfId="1" applyNumberFormat="1"/>
    <xf numFmtId="0" fontId="3" fillId="0" borderId="0" xfId="1" applyFont="1"/>
    <xf numFmtId="0" fontId="4" fillId="0" borderId="19" xfId="1" applyFont="1" applyBorder="1" applyAlignment="1">
      <alignment horizontal="center" vertical="center"/>
    </xf>
    <xf numFmtId="3" fontId="4" fillId="0" borderId="19" xfId="1" applyNumberFormat="1" applyFont="1" applyBorder="1" applyAlignment="1">
      <alignment horizontal="center" vertical="center"/>
    </xf>
    <xf numFmtId="164" fontId="4" fillId="0" borderId="19" xfId="1" applyNumberFormat="1" applyFont="1" applyBorder="1" applyAlignment="1">
      <alignment horizontal="center" vertical="center"/>
    </xf>
    <xf numFmtId="4" fontId="4" fillId="0" borderId="19" xfId="1" applyNumberFormat="1" applyFont="1" applyBorder="1" applyAlignment="1">
      <alignment horizontal="center" vertical="center"/>
    </xf>
    <xf numFmtId="165" fontId="4" fillId="0" borderId="19" xfId="1" applyNumberFormat="1" applyFont="1" applyBorder="1" applyAlignment="1">
      <alignment horizontal="center" vertical="center"/>
    </xf>
    <xf numFmtId="166" fontId="4" fillId="0" borderId="19" xfId="1" applyNumberFormat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2" fontId="2" fillId="2" borderId="17" xfId="1" applyNumberFormat="1" applyFont="1" applyFill="1" applyBorder="1"/>
    <xf numFmtId="3" fontId="2" fillId="0" borderId="17" xfId="1" applyNumberFormat="1" applyFont="1" applyBorder="1"/>
    <xf numFmtId="0" fontId="2" fillId="2" borderId="17" xfId="1" applyFont="1" applyFill="1" applyBorder="1"/>
    <xf numFmtId="164" fontId="2" fillId="0" borderId="17" xfId="1" applyNumberFormat="1" applyFont="1" applyBorder="1"/>
    <xf numFmtId="166" fontId="2" fillId="2" borderId="17" xfId="1" applyNumberFormat="1" applyFont="1" applyFill="1" applyBorder="1"/>
    <xf numFmtId="0" fontId="2" fillId="0" borderId="17" xfId="1" applyFont="1" applyBorder="1"/>
    <xf numFmtId="4" fontId="2" fillId="0" borderId="17" xfId="1" applyNumberFormat="1" applyFont="1" applyBorder="1"/>
    <xf numFmtId="2" fontId="2" fillId="3" borderId="9" xfId="1" applyNumberFormat="1" applyFont="1" applyFill="1" applyBorder="1"/>
    <xf numFmtId="1" fontId="2" fillId="2" borderId="17" xfId="1" applyNumberFormat="1" applyFont="1" applyFill="1" applyBorder="1"/>
    <xf numFmtId="165" fontId="2" fillId="2" borderId="17" xfId="1" applyNumberFormat="1" applyFont="1" applyFill="1" applyBorder="1"/>
    <xf numFmtId="0" fontId="2" fillId="3" borderId="17" xfId="1" applyFont="1" applyFill="1" applyBorder="1"/>
    <xf numFmtId="0" fontId="2" fillId="0" borderId="23" xfId="1" applyFont="1" applyBorder="1"/>
    <xf numFmtId="2" fontId="2" fillId="2" borderId="9" xfId="1" applyNumberFormat="1" applyFont="1" applyFill="1" applyBorder="1"/>
    <xf numFmtId="3" fontId="2" fillId="0" borderId="9" xfId="1" applyNumberFormat="1" applyFont="1" applyBorder="1"/>
    <xf numFmtId="166" fontId="2" fillId="2" borderId="9" xfId="1" applyNumberFormat="1" applyFont="1" applyFill="1" applyBorder="1"/>
    <xf numFmtId="0" fontId="2" fillId="2" borderId="9" xfId="1" applyFont="1" applyFill="1" applyBorder="1"/>
    <xf numFmtId="164" fontId="2" fillId="0" borderId="9" xfId="1" applyNumberFormat="1" applyFont="1" applyBorder="1"/>
    <xf numFmtId="0" fontId="2" fillId="0" borderId="9" xfId="1" applyFont="1" applyBorder="1"/>
    <xf numFmtId="4" fontId="2" fillId="0" borderId="9" xfId="1" applyNumberFormat="1" applyFont="1" applyBorder="1"/>
    <xf numFmtId="0" fontId="2" fillId="3" borderId="9" xfId="1" applyFont="1" applyFill="1" applyBorder="1"/>
    <xf numFmtId="165" fontId="2" fillId="2" borderId="9" xfId="1" applyNumberFormat="1" applyFont="1" applyFill="1" applyBorder="1"/>
    <xf numFmtId="0" fontId="2" fillId="0" borderId="24" xfId="1" applyFont="1" applyBorder="1"/>
    <xf numFmtId="166" fontId="2" fillId="0" borderId="9" xfId="1" applyNumberFormat="1" applyFont="1" applyBorder="1"/>
    <xf numFmtId="2" fontId="2" fillId="0" borderId="9" xfId="1" applyNumberFormat="1" applyFont="1" applyBorder="1"/>
    <xf numFmtId="0" fontId="2" fillId="3" borderId="0" xfId="1" applyFont="1" applyFill="1" applyBorder="1"/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164" fontId="2" fillId="0" borderId="26" xfId="1" applyNumberFormat="1" applyFont="1" applyBorder="1" applyAlignment="1">
      <alignment horizontal="center" vertical="center"/>
    </xf>
    <xf numFmtId="3" fontId="2" fillId="0" borderId="26" xfId="1" applyNumberFormat="1" applyFont="1" applyBorder="1" applyAlignment="1">
      <alignment horizontal="center" vertical="center"/>
    </xf>
    <xf numFmtId="164" fontId="3" fillId="0" borderId="26" xfId="1" applyNumberFormat="1" applyFont="1" applyBorder="1" applyAlignment="1">
      <alignment horizontal="center" vertical="center"/>
    </xf>
    <xf numFmtId="3" fontId="8" fillId="0" borderId="26" xfId="1" applyNumberFormat="1" applyFont="1" applyBorder="1" applyAlignment="1">
      <alignment horizontal="center" vertical="center"/>
    </xf>
    <xf numFmtId="3" fontId="3" fillId="0" borderId="26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165" fontId="8" fillId="2" borderId="26" xfId="1" applyNumberFormat="1" applyFont="1" applyFill="1" applyBorder="1" applyAlignment="1">
      <alignment horizontal="center" vertical="center"/>
    </xf>
    <xf numFmtId="164" fontId="8" fillId="0" borderId="27" xfId="1" applyNumberFormat="1" applyFont="1" applyBorder="1" applyAlignment="1">
      <alignment horizontal="center" vertical="center"/>
    </xf>
    <xf numFmtId="4" fontId="1" fillId="0" borderId="0" xfId="1" applyNumberFormat="1"/>
    <xf numFmtId="0" fontId="1" fillId="0" borderId="0" xfId="1" applyBorder="1"/>
    <xf numFmtId="3" fontId="6" fillId="0" borderId="0" xfId="1" applyNumberFormat="1" applyFont="1"/>
    <xf numFmtId="0" fontId="6" fillId="0" borderId="0" xfId="1" applyFont="1"/>
    <xf numFmtId="3" fontId="3" fillId="4" borderId="17" xfId="1" applyNumberFormat="1" applyFont="1" applyFill="1" applyBorder="1"/>
    <xf numFmtId="0" fontId="1" fillId="0" borderId="36" xfId="1" applyBorder="1" applyAlignment="1"/>
    <xf numFmtId="0" fontId="1" fillId="0" borderId="0" xfId="1" applyAlignment="1"/>
    <xf numFmtId="167" fontId="2" fillId="0" borderId="22" xfId="1" applyNumberFormat="1" applyFont="1" applyFill="1" applyBorder="1" applyAlignment="1">
      <alignment horizontal="center" vertical="center"/>
    </xf>
    <xf numFmtId="2" fontId="2" fillId="6" borderId="9" xfId="1" applyNumberFormat="1" applyFont="1" applyFill="1" applyBorder="1"/>
    <xf numFmtId="0" fontId="2" fillId="6" borderId="9" xfId="1" applyFont="1" applyFill="1" applyBorder="1"/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166" fontId="2" fillId="6" borderId="9" xfId="1" applyNumberFormat="1" applyFont="1" applyFill="1" applyBorder="1"/>
    <xf numFmtId="1" fontId="2" fillId="6" borderId="9" xfId="1" applyNumberFormat="1" applyFont="1" applyFill="1" applyBorder="1"/>
    <xf numFmtId="165" fontId="2" fillId="6" borderId="9" xfId="1" applyNumberFormat="1" applyFont="1" applyFill="1" applyBorder="1"/>
    <xf numFmtId="0" fontId="2" fillId="6" borderId="17" xfId="1" applyFont="1" applyFill="1" applyBorder="1"/>
    <xf numFmtId="0" fontId="3" fillId="5" borderId="17" xfId="1" applyFont="1" applyFill="1" applyBorder="1" applyAlignment="1"/>
    <xf numFmtId="3" fontId="3" fillId="5" borderId="17" xfId="1" applyNumberFormat="1" applyFont="1" applyFill="1" applyBorder="1" applyAlignment="1"/>
    <xf numFmtId="164" fontId="2" fillId="0" borderId="23" xfId="1" applyNumberFormat="1" applyFont="1" applyBorder="1"/>
    <xf numFmtId="0" fontId="1" fillId="0" borderId="0" xfId="1" applyBorder="1" applyAlignment="1"/>
    <xf numFmtId="1" fontId="2" fillId="0" borderId="12" xfId="1" applyNumberFormat="1" applyFont="1" applyFill="1" applyBorder="1" applyAlignment="1">
      <alignment horizontal="center" vertical="center"/>
    </xf>
    <xf numFmtId="166" fontId="2" fillId="3" borderId="9" xfId="1" applyNumberFormat="1" applyFont="1" applyFill="1" applyBorder="1"/>
    <xf numFmtId="165" fontId="2" fillId="3" borderId="9" xfId="1" applyNumberFormat="1" applyFont="1" applyFill="1" applyBorder="1"/>
    <xf numFmtId="1" fontId="3" fillId="5" borderId="17" xfId="1" applyNumberFormat="1" applyFont="1" applyFill="1" applyBorder="1" applyAlignment="1"/>
    <xf numFmtId="1" fontId="2" fillId="3" borderId="9" xfId="1" applyNumberFormat="1" applyFont="1" applyFill="1" applyBorder="1"/>
    <xf numFmtId="1" fontId="2" fillId="0" borderId="9" xfId="1" applyNumberFormat="1" applyFont="1" applyBorder="1"/>
    <xf numFmtId="1" fontId="2" fillId="0" borderId="17" xfId="1" applyNumberFormat="1" applyFont="1" applyBorder="1"/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166" fontId="2" fillId="7" borderId="17" xfId="1" applyNumberFormat="1" applyFont="1" applyFill="1" applyBorder="1"/>
    <xf numFmtId="166" fontId="2" fillId="7" borderId="9" xfId="1" applyNumberFormat="1" applyFont="1" applyFill="1" applyBorder="1"/>
    <xf numFmtId="0" fontId="2" fillId="0" borderId="31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9" xfId="1" applyFont="1" applyBorder="1" applyAlignment="1">
      <alignment horizontal="center" vertical="center"/>
    </xf>
    <xf numFmtId="0" fontId="3" fillId="0" borderId="30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30" xfId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4" xfId="1" applyFont="1" applyBorder="1" applyAlignment="1"/>
    <xf numFmtId="0" fontId="2" fillId="0" borderId="5" xfId="1" applyFont="1" applyBorder="1" applyAlignment="1"/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10" fillId="0" borderId="2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21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1" fillId="0" borderId="16" xfId="1" applyBorder="1" applyAlignment="1">
      <alignment horizontal="center" vertical="center" wrapText="1"/>
    </xf>
    <xf numFmtId="0" fontId="1" fillId="0" borderId="21" xfId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3" fontId="5" fillId="4" borderId="8" xfId="1" applyNumberFormat="1" applyFont="1" applyFill="1" applyBorder="1" applyAlignment="1">
      <alignment horizontal="center" vertical="center" wrapText="1"/>
    </xf>
    <xf numFmtId="3" fontId="5" fillId="4" borderId="16" xfId="1" applyNumberFormat="1" applyFont="1" applyFill="1" applyBorder="1" applyAlignment="1">
      <alignment horizontal="center" vertical="center" wrapText="1"/>
    </xf>
    <xf numFmtId="3" fontId="5" fillId="4" borderId="21" xfId="1" applyNumberFormat="1" applyFont="1" applyFill="1" applyBorder="1" applyAlignment="1">
      <alignment horizontal="center" vertical="center" wrapText="1"/>
    </xf>
    <xf numFmtId="3" fontId="4" fillId="4" borderId="8" xfId="1" applyNumberFormat="1" applyFont="1" applyFill="1" applyBorder="1" applyAlignment="1">
      <alignment horizontal="center" vertical="center" wrapText="1"/>
    </xf>
    <xf numFmtId="3" fontId="4" fillId="4" borderId="16" xfId="1" applyNumberFormat="1" applyFont="1" applyFill="1" applyBorder="1" applyAlignment="1">
      <alignment horizontal="center" vertical="center" wrapText="1"/>
    </xf>
    <xf numFmtId="3" fontId="4" fillId="4" borderId="21" xfId="1" applyNumberFormat="1" applyFont="1" applyFill="1" applyBorder="1" applyAlignment="1">
      <alignment horizontal="center" vertical="center" wrapText="1"/>
    </xf>
    <xf numFmtId="3" fontId="2" fillId="4" borderId="8" xfId="1" applyNumberFormat="1" applyFont="1" applyFill="1" applyBorder="1" applyAlignment="1">
      <alignment horizontal="center" vertical="center" wrapText="1"/>
    </xf>
    <xf numFmtId="3" fontId="2" fillId="4" borderId="16" xfId="1" applyNumberFormat="1" applyFont="1" applyFill="1" applyBorder="1" applyAlignment="1">
      <alignment horizontal="center" vertical="center" wrapText="1"/>
    </xf>
    <xf numFmtId="3" fontId="2" fillId="4" borderId="21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0" fillId="0" borderId="16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5" fillId="0" borderId="37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 vertical="center" wrapText="1"/>
    </xf>
    <xf numFmtId="0" fontId="6" fillId="0" borderId="39" xfId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40"/>
  <sheetViews>
    <sheetView topLeftCell="R19" workbookViewId="0">
      <selection activeCell="AE31" sqref="AE31"/>
    </sheetView>
  </sheetViews>
  <sheetFormatPr defaultRowHeight="12.75"/>
  <cols>
    <col min="1" max="1" width="8.7109375" style="5" customWidth="1"/>
    <col min="2" max="2" width="9.7109375" style="5" customWidth="1"/>
    <col min="3" max="3" width="8.7109375" style="6" customWidth="1"/>
    <col min="4" max="4" width="8.7109375" style="5" customWidth="1"/>
    <col min="5" max="5" width="8.7109375" style="6" customWidth="1"/>
    <col min="6" max="6" width="8.7109375" style="5" customWidth="1"/>
    <col min="7" max="7" width="8.7109375" style="8" customWidth="1"/>
    <col min="8" max="8" width="8.7109375" style="5" customWidth="1"/>
    <col min="9" max="9" width="9.140625" style="6" customWidth="1"/>
    <col min="10" max="10" width="8.7109375" style="5" customWidth="1"/>
    <col min="11" max="11" width="6.7109375" style="5" customWidth="1"/>
    <col min="12" max="12" width="8.7109375" style="5" customWidth="1"/>
    <col min="13" max="13" width="8.7109375" style="8" customWidth="1"/>
    <col min="14" max="14" width="8.7109375" style="5" customWidth="1"/>
    <col min="15" max="15" width="8.7109375" style="53" customWidth="1"/>
    <col min="16" max="16" width="8.7109375" style="5" customWidth="1"/>
    <col min="17" max="17" width="8.7109375" style="6" customWidth="1"/>
    <col min="18" max="18" width="8.7109375" style="5" customWidth="1"/>
    <col min="19" max="19" width="8.7109375" style="6" customWidth="1"/>
    <col min="20" max="20" width="9.140625" style="5"/>
    <col min="21" max="21" width="7.7109375" style="6" customWidth="1"/>
    <col min="22" max="22" width="8.7109375" style="5" customWidth="1"/>
    <col min="23" max="23" width="6.7109375" style="5" customWidth="1"/>
    <col min="24" max="24" width="8.7109375" style="5" customWidth="1"/>
    <col min="25" max="25" width="6.7109375" style="5" customWidth="1"/>
    <col min="26" max="26" width="8.7109375" style="5" customWidth="1"/>
    <col min="27" max="27" width="5.7109375" style="5" customWidth="1"/>
    <col min="28" max="28" width="8.7109375" style="5" customWidth="1"/>
    <col min="29" max="29" width="7.7109375" style="5" customWidth="1"/>
    <col min="30" max="30" width="8.7109375" style="5" customWidth="1"/>
    <col min="31" max="31" width="5.7109375" style="5" customWidth="1"/>
    <col min="32" max="32" width="8.7109375" style="7" customWidth="1"/>
    <col min="33" max="33" width="8.7109375" style="8" customWidth="1"/>
    <col min="34" max="34" width="8.7109375" style="5" customWidth="1"/>
    <col min="35" max="35" width="7.7109375" style="8" customWidth="1"/>
    <col min="36" max="36" width="8.7109375" style="5" customWidth="1"/>
    <col min="37" max="37" width="7.7109375" style="8" customWidth="1"/>
    <col min="38" max="38" width="9.140625" style="5"/>
    <col min="39" max="39" width="8.5703125" style="8" customWidth="1"/>
    <col min="40" max="40" width="8.7109375" style="5" customWidth="1"/>
    <col min="41" max="41" width="6.5703125" style="5" customWidth="1"/>
    <col min="42" max="42" width="8.7109375" style="5" customWidth="1"/>
    <col min="43" max="43" width="6.7109375" style="5" customWidth="1"/>
    <col min="44" max="44" width="8.7109375" style="5" customWidth="1"/>
    <col min="45" max="45" width="6.7109375" style="5" customWidth="1"/>
    <col min="46" max="46" width="8.7109375" style="5" customWidth="1"/>
    <col min="47" max="47" width="6.7109375" style="5" customWidth="1"/>
    <col min="48" max="48" width="9.140625" style="5"/>
    <col min="49" max="49" width="6.7109375" style="5" customWidth="1"/>
    <col min="50" max="50" width="8.7109375" style="5" customWidth="1"/>
    <col min="51" max="51" width="6.7109375" style="5" customWidth="1"/>
    <col min="52" max="52" width="8.7109375" style="5" customWidth="1"/>
    <col min="53" max="53" width="8.7109375" style="8" customWidth="1"/>
    <col min="54" max="54" width="8.7109375" style="5" customWidth="1"/>
    <col min="55" max="55" width="10" style="5" customWidth="1"/>
    <col min="56" max="240" width="9.140625" style="5"/>
    <col min="241" max="241" width="8.7109375" style="5" customWidth="1"/>
    <col min="242" max="242" width="9.7109375" style="5" customWidth="1"/>
    <col min="243" max="248" width="8.7109375" style="5" customWidth="1"/>
    <col min="249" max="249" width="6.7109375" style="5" customWidth="1"/>
    <col min="250" max="250" width="8.7109375" style="5" customWidth="1"/>
    <col min="251" max="251" width="6.7109375" style="5" customWidth="1"/>
    <col min="252" max="259" width="8.7109375" style="5" customWidth="1"/>
    <col min="260" max="260" width="9.140625" style="5"/>
    <col min="261" max="261" width="7.7109375" style="5" customWidth="1"/>
    <col min="262" max="262" width="8.7109375" style="5" customWidth="1"/>
    <col min="263" max="263" width="6.7109375" style="5" customWidth="1"/>
    <col min="264" max="264" width="8.7109375" style="5" customWidth="1"/>
    <col min="265" max="265" width="6.7109375" style="5" customWidth="1"/>
    <col min="266" max="266" width="8.7109375" style="5" customWidth="1"/>
    <col min="267" max="267" width="5.7109375" style="5" customWidth="1"/>
    <col min="268" max="268" width="8.7109375" style="5" customWidth="1"/>
    <col min="269" max="269" width="7.7109375" style="5" customWidth="1"/>
    <col min="270" max="270" width="8.7109375" style="5" customWidth="1"/>
    <col min="271" max="271" width="5.7109375" style="5" customWidth="1"/>
    <col min="272" max="274" width="8.7109375" style="5" customWidth="1"/>
    <col min="275" max="275" width="7.7109375" style="5" customWidth="1"/>
    <col min="276" max="276" width="8.7109375" style="5" customWidth="1"/>
    <col min="277" max="277" width="7.7109375" style="5" customWidth="1"/>
    <col min="278" max="278" width="9.140625" style="5"/>
    <col min="279" max="279" width="7.7109375" style="5" customWidth="1"/>
    <col min="280" max="280" width="8.7109375" style="5" customWidth="1"/>
    <col min="281" max="281" width="5.7109375" style="5" customWidth="1"/>
    <col min="282" max="282" width="8.7109375" style="5" customWidth="1"/>
    <col min="283" max="283" width="6.7109375" style="5" customWidth="1"/>
    <col min="284" max="284" width="8.7109375" style="5" customWidth="1"/>
    <col min="285" max="285" width="6.7109375" style="5" customWidth="1"/>
    <col min="286" max="286" width="8.7109375" style="5" customWidth="1"/>
    <col min="287" max="287" width="6.7109375" style="5" customWidth="1"/>
    <col min="288" max="288" width="9.140625" style="5"/>
    <col min="289" max="289" width="6.7109375" style="5" customWidth="1"/>
    <col min="290" max="290" width="8.7109375" style="5" customWidth="1"/>
    <col min="291" max="291" width="6.7109375" style="5" customWidth="1"/>
    <col min="292" max="294" width="8.7109375" style="5" customWidth="1"/>
    <col min="295" max="295" width="7.7109375" style="5" customWidth="1"/>
    <col min="296" max="296" width="9.140625" style="5"/>
    <col min="297" max="297" width="9.85546875" style="5" bestFit="1" customWidth="1"/>
    <col min="298" max="298" width="9.140625" style="5"/>
    <col min="299" max="299" width="9.85546875" style="5" bestFit="1" customWidth="1"/>
    <col min="300" max="300" width="11" style="5" bestFit="1" customWidth="1"/>
    <col min="301" max="496" width="9.140625" style="5"/>
    <col min="497" max="497" width="8.7109375" style="5" customWidth="1"/>
    <col min="498" max="498" width="9.7109375" style="5" customWidth="1"/>
    <col min="499" max="504" width="8.7109375" style="5" customWidth="1"/>
    <col min="505" max="505" width="6.7109375" style="5" customWidth="1"/>
    <col min="506" max="506" width="8.7109375" style="5" customWidth="1"/>
    <col min="507" max="507" width="6.7109375" style="5" customWidth="1"/>
    <col min="508" max="515" width="8.7109375" style="5" customWidth="1"/>
    <col min="516" max="516" width="9.140625" style="5"/>
    <col min="517" max="517" width="7.7109375" style="5" customWidth="1"/>
    <col min="518" max="518" width="8.7109375" style="5" customWidth="1"/>
    <col min="519" max="519" width="6.7109375" style="5" customWidth="1"/>
    <col min="520" max="520" width="8.7109375" style="5" customWidth="1"/>
    <col min="521" max="521" width="6.7109375" style="5" customWidth="1"/>
    <col min="522" max="522" width="8.7109375" style="5" customWidth="1"/>
    <col min="523" max="523" width="5.7109375" style="5" customWidth="1"/>
    <col min="524" max="524" width="8.7109375" style="5" customWidth="1"/>
    <col min="525" max="525" width="7.7109375" style="5" customWidth="1"/>
    <col min="526" max="526" width="8.7109375" style="5" customWidth="1"/>
    <col min="527" max="527" width="5.7109375" style="5" customWidth="1"/>
    <col min="528" max="530" width="8.7109375" style="5" customWidth="1"/>
    <col min="531" max="531" width="7.7109375" style="5" customWidth="1"/>
    <col min="532" max="532" width="8.7109375" style="5" customWidth="1"/>
    <col min="533" max="533" width="7.7109375" style="5" customWidth="1"/>
    <col min="534" max="534" width="9.140625" style="5"/>
    <col min="535" max="535" width="7.7109375" style="5" customWidth="1"/>
    <col min="536" max="536" width="8.7109375" style="5" customWidth="1"/>
    <col min="537" max="537" width="5.7109375" style="5" customWidth="1"/>
    <col min="538" max="538" width="8.7109375" style="5" customWidth="1"/>
    <col min="539" max="539" width="6.7109375" style="5" customWidth="1"/>
    <col min="540" max="540" width="8.7109375" style="5" customWidth="1"/>
    <col min="541" max="541" width="6.7109375" style="5" customWidth="1"/>
    <col min="542" max="542" width="8.7109375" style="5" customWidth="1"/>
    <col min="543" max="543" width="6.7109375" style="5" customWidth="1"/>
    <col min="544" max="544" width="9.140625" style="5"/>
    <col min="545" max="545" width="6.7109375" style="5" customWidth="1"/>
    <col min="546" max="546" width="8.7109375" style="5" customWidth="1"/>
    <col min="547" max="547" width="6.7109375" style="5" customWidth="1"/>
    <col min="548" max="550" width="8.7109375" style="5" customWidth="1"/>
    <col min="551" max="551" width="7.7109375" style="5" customWidth="1"/>
    <col min="552" max="552" width="9.140625" style="5"/>
    <col min="553" max="553" width="9.85546875" style="5" bestFit="1" customWidth="1"/>
    <col min="554" max="554" width="9.140625" style="5"/>
    <col min="555" max="555" width="9.85546875" style="5" bestFit="1" customWidth="1"/>
    <col min="556" max="556" width="11" style="5" bestFit="1" customWidth="1"/>
    <col min="557" max="752" width="9.140625" style="5"/>
    <col min="753" max="753" width="8.7109375" style="5" customWidth="1"/>
    <col min="754" max="754" width="9.7109375" style="5" customWidth="1"/>
    <col min="755" max="760" width="8.7109375" style="5" customWidth="1"/>
    <col min="761" max="761" width="6.7109375" style="5" customWidth="1"/>
    <col min="762" max="762" width="8.7109375" style="5" customWidth="1"/>
    <col min="763" max="763" width="6.7109375" style="5" customWidth="1"/>
    <col min="764" max="771" width="8.7109375" style="5" customWidth="1"/>
    <col min="772" max="772" width="9.140625" style="5"/>
    <col min="773" max="773" width="7.7109375" style="5" customWidth="1"/>
    <col min="774" max="774" width="8.7109375" style="5" customWidth="1"/>
    <col min="775" max="775" width="6.7109375" style="5" customWidth="1"/>
    <col min="776" max="776" width="8.7109375" style="5" customWidth="1"/>
    <col min="777" max="777" width="6.7109375" style="5" customWidth="1"/>
    <col min="778" max="778" width="8.7109375" style="5" customWidth="1"/>
    <col min="779" max="779" width="5.7109375" style="5" customWidth="1"/>
    <col min="780" max="780" width="8.7109375" style="5" customWidth="1"/>
    <col min="781" max="781" width="7.7109375" style="5" customWidth="1"/>
    <col min="782" max="782" width="8.7109375" style="5" customWidth="1"/>
    <col min="783" max="783" width="5.7109375" style="5" customWidth="1"/>
    <col min="784" max="786" width="8.7109375" style="5" customWidth="1"/>
    <col min="787" max="787" width="7.7109375" style="5" customWidth="1"/>
    <col min="788" max="788" width="8.7109375" style="5" customWidth="1"/>
    <col min="789" max="789" width="7.7109375" style="5" customWidth="1"/>
    <col min="790" max="790" width="9.140625" style="5"/>
    <col min="791" max="791" width="7.7109375" style="5" customWidth="1"/>
    <col min="792" max="792" width="8.7109375" style="5" customWidth="1"/>
    <col min="793" max="793" width="5.7109375" style="5" customWidth="1"/>
    <col min="794" max="794" width="8.7109375" style="5" customWidth="1"/>
    <col min="795" max="795" width="6.7109375" style="5" customWidth="1"/>
    <col min="796" max="796" width="8.7109375" style="5" customWidth="1"/>
    <col min="797" max="797" width="6.7109375" style="5" customWidth="1"/>
    <col min="798" max="798" width="8.7109375" style="5" customWidth="1"/>
    <col min="799" max="799" width="6.7109375" style="5" customWidth="1"/>
    <col min="800" max="800" width="9.140625" style="5"/>
    <col min="801" max="801" width="6.7109375" style="5" customWidth="1"/>
    <col min="802" max="802" width="8.7109375" style="5" customWidth="1"/>
    <col min="803" max="803" width="6.7109375" style="5" customWidth="1"/>
    <col min="804" max="806" width="8.7109375" style="5" customWidth="1"/>
    <col min="807" max="807" width="7.7109375" style="5" customWidth="1"/>
    <col min="808" max="808" width="9.140625" style="5"/>
    <col min="809" max="809" width="9.85546875" style="5" bestFit="1" customWidth="1"/>
    <col min="810" max="810" width="9.140625" style="5"/>
    <col min="811" max="811" width="9.85546875" style="5" bestFit="1" customWidth="1"/>
    <col min="812" max="812" width="11" style="5" bestFit="1" customWidth="1"/>
    <col min="813" max="1008" width="9.140625" style="5"/>
    <col min="1009" max="1009" width="8.7109375" style="5" customWidth="1"/>
    <col min="1010" max="1010" width="9.7109375" style="5" customWidth="1"/>
    <col min="1011" max="1016" width="8.7109375" style="5" customWidth="1"/>
    <col min="1017" max="1017" width="6.7109375" style="5" customWidth="1"/>
    <col min="1018" max="1018" width="8.7109375" style="5" customWidth="1"/>
    <col min="1019" max="1019" width="6.7109375" style="5" customWidth="1"/>
    <col min="1020" max="1027" width="8.7109375" style="5" customWidth="1"/>
    <col min="1028" max="1028" width="9.140625" style="5"/>
    <col min="1029" max="1029" width="7.7109375" style="5" customWidth="1"/>
    <col min="1030" max="1030" width="8.7109375" style="5" customWidth="1"/>
    <col min="1031" max="1031" width="6.7109375" style="5" customWidth="1"/>
    <col min="1032" max="1032" width="8.7109375" style="5" customWidth="1"/>
    <col min="1033" max="1033" width="6.7109375" style="5" customWidth="1"/>
    <col min="1034" max="1034" width="8.7109375" style="5" customWidth="1"/>
    <col min="1035" max="1035" width="5.7109375" style="5" customWidth="1"/>
    <col min="1036" max="1036" width="8.7109375" style="5" customWidth="1"/>
    <col min="1037" max="1037" width="7.7109375" style="5" customWidth="1"/>
    <col min="1038" max="1038" width="8.7109375" style="5" customWidth="1"/>
    <col min="1039" max="1039" width="5.7109375" style="5" customWidth="1"/>
    <col min="1040" max="1042" width="8.7109375" style="5" customWidth="1"/>
    <col min="1043" max="1043" width="7.7109375" style="5" customWidth="1"/>
    <col min="1044" max="1044" width="8.7109375" style="5" customWidth="1"/>
    <col min="1045" max="1045" width="7.7109375" style="5" customWidth="1"/>
    <col min="1046" max="1046" width="9.140625" style="5"/>
    <col min="1047" max="1047" width="7.7109375" style="5" customWidth="1"/>
    <col min="1048" max="1048" width="8.7109375" style="5" customWidth="1"/>
    <col min="1049" max="1049" width="5.7109375" style="5" customWidth="1"/>
    <col min="1050" max="1050" width="8.7109375" style="5" customWidth="1"/>
    <col min="1051" max="1051" width="6.7109375" style="5" customWidth="1"/>
    <col min="1052" max="1052" width="8.7109375" style="5" customWidth="1"/>
    <col min="1053" max="1053" width="6.7109375" style="5" customWidth="1"/>
    <col min="1054" max="1054" width="8.7109375" style="5" customWidth="1"/>
    <col min="1055" max="1055" width="6.7109375" style="5" customWidth="1"/>
    <col min="1056" max="1056" width="9.140625" style="5"/>
    <col min="1057" max="1057" width="6.7109375" style="5" customWidth="1"/>
    <col min="1058" max="1058" width="8.7109375" style="5" customWidth="1"/>
    <col min="1059" max="1059" width="6.7109375" style="5" customWidth="1"/>
    <col min="1060" max="1062" width="8.7109375" style="5" customWidth="1"/>
    <col min="1063" max="1063" width="7.7109375" style="5" customWidth="1"/>
    <col min="1064" max="1064" width="9.140625" style="5"/>
    <col min="1065" max="1065" width="9.85546875" style="5" bestFit="1" customWidth="1"/>
    <col min="1066" max="1066" width="9.140625" style="5"/>
    <col min="1067" max="1067" width="9.85546875" style="5" bestFit="1" customWidth="1"/>
    <col min="1068" max="1068" width="11" style="5" bestFit="1" customWidth="1"/>
    <col min="1069" max="1264" width="9.140625" style="5"/>
    <col min="1265" max="1265" width="8.7109375" style="5" customWidth="1"/>
    <col min="1266" max="1266" width="9.7109375" style="5" customWidth="1"/>
    <col min="1267" max="1272" width="8.7109375" style="5" customWidth="1"/>
    <col min="1273" max="1273" width="6.7109375" style="5" customWidth="1"/>
    <col min="1274" max="1274" width="8.7109375" style="5" customWidth="1"/>
    <col min="1275" max="1275" width="6.7109375" style="5" customWidth="1"/>
    <col min="1276" max="1283" width="8.7109375" style="5" customWidth="1"/>
    <col min="1284" max="1284" width="9.140625" style="5"/>
    <col min="1285" max="1285" width="7.7109375" style="5" customWidth="1"/>
    <col min="1286" max="1286" width="8.7109375" style="5" customWidth="1"/>
    <col min="1287" max="1287" width="6.7109375" style="5" customWidth="1"/>
    <col min="1288" max="1288" width="8.7109375" style="5" customWidth="1"/>
    <col min="1289" max="1289" width="6.7109375" style="5" customWidth="1"/>
    <col min="1290" max="1290" width="8.7109375" style="5" customWidth="1"/>
    <col min="1291" max="1291" width="5.7109375" style="5" customWidth="1"/>
    <col min="1292" max="1292" width="8.7109375" style="5" customWidth="1"/>
    <col min="1293" max="1293" width="7.7109375" style="5" customWidth="1"/>
    <col min="1294" max="1294" width="8.7109375" style="5" customWidth="1"/>
    <col min="1295" max="1295" width="5.7109375" style="5" customWidth="1"/>
    <col min="1296" max="1298" width="8.7109375" style="5" customWidth="1"/>
    <col min="1299" max="1299" width="7.7109375" style="5" customWidth="1"/>
    <col min="1300" max="1300" width="8.7109375" style="5" customWidth="1"/>
    <col min="1301" max="1301" width="7.7109375" style="5" customWidth="1"/>
    <col min="1302" max="1302" width="9.140625" style="5"/>
    <col min="1303" max="1303" width="7.7109375" style="5" customWidth="1"/>
    <col min="1304" max="1304" width="8.7109375" style="5" customWidth="1"/>
    <col min="1305" max="1305" width="5.7109375" style="5" customWidth="1"/>
    <col min="1306" max="1306" width="8.7109375" style="5" customWidth="1"/>
    <col min="1307" max="1307" width="6.7109375" style="5" customWidth="1"/>
    <col min="1308" max="1308" width="8.7109375" style="5" customWidth="1"/>
    <col min="1309" max="1309" width="6.7109375" style="5" customWidth="1"/>
    <col min="1310" max="1310" width="8.7109375" style="5" customWidth="1"/>
    <col min="1311" max="1311" width="6.7109375" style="5" customWidth="1"/>
    <col min="1312" max="1312" width="9.140625" style="5"/>
    <col min="1313" max="1313" width="6.7109375" style="5" customWidth="1"/>
    <col min="1314" max="1314" width="8.7109375" style="5" customWidth="1"/>
    <col min="1315" max="1315" width="6.7109375" style="5" customWidth="1"/>
    <col min="1316" max="1318" width="8.7109375" style="5" customWidth="1"/>
    <col min="1319" max="1319" width="7.7109375" style="5" customWidth="1"/>
    <col min="1320" max="1320" width="9.140625" style="5"/>
    <col min="1321" max="1321" width="9.85546875" style="5" bestFit="1" customWidth="1"/>
    <col min="1322" max="1322" width="9.140625" style="5"/>
    <col min="1323" max="1323" width="9.85546875" style="5" bestFit="1" customWidth="1"/>
    <col min="1324" max="1324" width="11" style="5" bestFit="1" customWidth="1"/>
    <col min="1325" max="1520" width="9.140625" style="5"/>
    <col min="1521" max="1521" width="8.7109375" style="5" customWidth="1"/>
    <col min="1522" max="1522" width="9.7109375" style="5" customWidth="1"/>
    <col min="1523" max="1528" width="8.7109375" style="5" customWidth="1"/>
    <col min="1529" max="1529" width="6.7109375" style="5" customWidth="1"/>
    <col min="1530" max="1530" width="8.7109375" style="5" customWidth="1"/>
    <col min="1531" max="1531" width="6.7109375" style="5" customWidth="1"/>
    <col min="1532" max="1539" width="8.7109375" style="5" customWidth="1"/>
    <col min="1540" max="1540" width="9.140625" style="5"/>
    <col min="1541" max="1541" width="7.7109375" style="5" customWidth="1"/>
    <col min="1542" max="1542" width="8.7109375" style="5" customWidth="1"/>
    <col min="1543" max="1543" width="6.7109375" style="5" customWidth="1"/>
    <col min="1544" max="1544" width="8.7109375" style="5" customWidth="1"/>
    <col min="1545" max="1545" width="6.7109375" style="5" customWidth="1"/>
    <col min="1546" max="1546" width="8.7109375" style="5" customWidth="1"/>
    <col min="1547" max="1547" width="5.7109375" style="5" customWidth="1"/>
    <col min="1548" max="1548" width="8.7109375" style="5" customWidth="1"/>
    <col min="1549" max="1549" width="7.7109375" style="5" customWidth="1"/>
    <col min="1550" max="1550" width="8.7109375" style="5" customWidth="1"/>
    <col min="1551" max="1551" width="5.7109375" style="5" customWidth="1"/>
    <col min="1552" max="1554" width="8.7109375" style="5" customWidth="1"/>
    <col min="1555" max="1555" width="7.7109375" style="5" customWidth="1"/>
    <col min="1556" max="1556" width="8.7109375" style="5" customWidth="1"/>
    <col min="1557" max="1557" width="7.7109375" style="5" customWidth="1"/>
    <col min="1558" max="1558" width="9.140625" style="5"/>
    <col min="1559" max="1559" width="7.7109375" style="5" customWidth="1"/>
    <col min="1560" max="1560" width="8.7109375" style="5" customWidth="1"/>
    <col min="1561" max="1561" width="5.7109375" style="5" customWidth="1"/>
    <col min="1562" max="1562" width="8.7109375" style="5" customWidth="1"/>
    <col min="1563" max="1563" width="6.7109375" style="5" customWidth="1"/>
    <col min="1564" max="1564" width="8.7109375" style="5" customWidth="1"/>
    <col min="1565" max="1565" width="6.7109375" style="5" customWidth="1"/>
    <col min="1566" max="1566" width="8.7109375" style="5" customWidth="1"/>
    <col min="1567" max="1567" width="6.7109375" style="5" customWidth="1"/>
    <col min="1568" max="1568" width="9.140625" style="5"/>
    <col min="1569" max="1569" width="6.7109375" style="5" customWidth="1"/>
    <col min="1570" max="1570" width="8.7109375" style="5" customWidth="1"/>
    <col min="1571" max="1571" width="6.7109375" style="5" customWidth="1"/>
    <col min="1572" max="1574" width="8.7109375" style="5" customWidth="1"/>
    <col min="1575" max="1575" width="7.7109375" style="5" customWidth="1"/>
    <col min="1576" max="1576" width="9.140625" style="5"/>
    <col min="1577" max="1577" width="9.85546875" style="5" bestFit="1" customWidth="1"/>
    <col min="1578" max="1578" width="9.140625" style="5"/>
    <col min="1579" max="1579" width="9.85546875" style="5" bestFit="1" customWidth="1"/>
    <col min="1580" max="1580" width="11" style="5" bestFit="1" customWidth="1"/>
    <col min="1581" max="1776" width="9.140625" style="5"/>
    <col min="1777" max="1777" width="8.7109375" style="5" customWidth="1"/>
    <col min="1778" max="1778" width="9.7109375" style="5" customWidth="1"/>
    <col min="1779" max="1784" width="8.7109375" style="5" customWidth="1"/>
    <col min="1785" max="1785" width="6.7109375" style="5" customWidth="1"/>
    <col min="1786" max="1786" width="8.7109375" style="5" customWidth="1"/>
    <col min="1787" max="1787" width="6.7109375" style="5" customWidth="1"/>
    <col min="1788" max="1795" width="8.7109375" style="5" customWidth="1"/>
    <col min="1796" max="1796" width="9.140625" style="5"/>
    <col min="1797" max="1797" width="7.7109375" style="5" customWidth="1"/>
    <col min="1798" max="1798" width="8.7109375" style="5" customWidth="1"/>
    <col min="1799" max="1799" width="6.7109375" style="5" customWidth="1"/>
    <col min="1800" max="1800" width="8.7109375" style="5" customWidth="1"/>
    <col min="1801" max="1801" width="6.7109375" style="5" customWidth="1"/>
    <col min="1802" max="1802" width="8.7109375" style="5" customWidth="1"/>
    <col min="1803" max="1803" width="5.7109375" style="5" customWidth="1"/>
    <col min="1804" max="1804" width="8.7109375" style="5" customWidth="1"/>
    <col min="1805" max="1805" width="7.7109375" style="5" customWidth="1"/>
    <col min="1806" max="1806" width="8.7109375" style="5" customWidth="1"/>
    <col min="1807" max="1807" width="5.7109375" style="5" customWidth="1"/>
    <col min="1808" max="1810" width="8.7109375" style="5" customWidth="1"/>
    <col min="1811" max="1811" width="7.7109375" style="5" customWidth="1"/>
    <col min="1812" max="1812" width="8.7109375" style="5" customWidth="1"/>
    <col min="1813" max="1813" width="7.7109375" style="5" customWidth="1"/>
    <col min="1814" max="1814" width="9.140625" style="5"/>
    <col min="1815" max="1815" width="7.7109375" style="5" customWidth="1"/>
    <col min="1816" max="1816" width="8.7109375" style="5" customWidth="1"/>
    <col min="1817" max="1817" width="5.7109375" style="5" customWidth="1"/>
    <col min="1818" max="1818" width="8.7109375" style="5" customWidth="1"/>
    <col min="1819" max="1819" width="6.7109375" style="5" customWidth="1"/>
    <col min="1820" max="1820" width="8.7109375" style="5" customWidth="1"/>
    <col min="1821" max="1821" width="6.7109375" style="5" customWidth="1"/>
    <col min="1822" max="1822" width="8.7109375" style="5" customWidth="1"/>
    <col min="1823" max="1823" width="6.7109375" style="5" customWidth="1"/>
    <col min="1824" max="1824" width="9.140625" style="5"/>
    <col min="1825" max="1825" width="6.7109375" style="5" customWidth="1"/>
    <col min="1826" max="1826" width="8.7109375" style="5" customWidth="1"/>
    <col min="1827" max="1827" width="6.7109375" style="5" customWidth="1"/>
    <col min="1828" max="1830" width="8.7109375" style="5" customWidth="1"/>
    <col min="1831" max="1831" width="7.7109375" style="5" customWidth="1"/>
    <col min="1832" max="1832" width="9.140625" style="5"/>
    <col min="1833" max="1833" width="9.85546875" style="5" bestFit="1" customWidth="1"/>
    <col min="1834" max="1834" width="9.140625" style="5"/>
    <col min="1835" max="1835" width="9.85546875" style="5" bestFit="1" customWidth="1"/>
    <col min="1836" max="1836" width="11" style="5" bestFit="1" customWidth="1"/>
    <col min="1837" max="2032" width="9.140625" style="5"/>
    <col min="2033" max="2033" width="8.7109375" style="5" customWidth="1"/>
    <col min="2034" max="2034" width="9.7109375" style="5" customWidth="1"/>
    <col min="2035" max="2040" width="8.7109375" style="5" customWidth="1"/>
    <col min="2041" max="2041" width="6.7109375" style="5" customWidth="1"/>
    <col min="2042" max="2042" width="8.7109375" style="5" customWidth="1"/>
    <col min="2043" max="2043" width="6.7109375" style="5" customWidth="1"/>
    <col min="2044" max="2051" width="8.7109375" style="5" customWidth="1"/>
    <col min="2052" max="2052" width="9.140625" style="5"/>
    <col min="2053" max="2053" width="7.7109375" style="5" customWidth="1"/>
    <col min="2054" max="2054" width="8.7109375" style="5" customWidth="1"/>
    <col min="2055" max="2055" width="6.7109375" style="5" customWidth="1"/>
    <col min="2056" max="2056" width="8.7109375" style="5" customWidth="1"/>
    <col min="2057" max="2057" width="6.7109375" style="5" customWidth="1"/>
    <col min="2058" max="2058" width="8.7109375" style="5" customWidth="1"/>
    <col min="2059" max="2059" width="5.7109375" style="5" customWidth="1"/>
    <col min="2060" max="2060" width="8.7109375" style="5" customWidth="1"/>
    <col min="2061" max="2061" width="7.7109375" style="5" customWidth="1"/>
    <col min="2062" max="2062" width="8.7109375" style="5" customWidth="1"/>
    <col min="2063" max="2063" width="5.7109375" style="5" customWidth="1"/>
    <col min="2064" max="2066" width="8.7109375" style="5" customWidth="1"/>
    <col min="2067" max="2067" width="7.7109375" style="5" customWidth="1"/>
    <col min="2068" max="2068" width="8.7109375" style="5" customWidth="1"/>
    <col min="2069" max="2069" width="7.7109375" style="5" customWidth="1"/>
    <col min="2070" max="2070" width="9.140625" style="5"/>
    <col min="2071" max="2071" width="7.7109375" style="5" customWidth="1"/>
    <col min="2072" max="2072" width="8.7109375" style="5" customWidth="1"/>
    <col min="2073" max="2073" width="5.7109375" style="5" customWidth="1"/>
    <col min="2074" max="2074" width="8.7109375" style="5" customWidth="1"/>
    <col min="2075" max="2075" width="6.7109375" style="5" customWidth="1"/>
    <col min="2076" max="2076" width="8.7109375" style="5" customWidth="1"/>
    <col min="2077" max="2077" width="6.7109375" style="5" customWidth="1"/>
    <col min="2078" max="2078" width="8.7109375" style="5" customWidth="1"/>
    <col min="2079" max="2079" width="6.7109375" style="5" customWidth="1"/>
    <col min="2080" max="2080" width="9.140625" style="5"/>
    <col min="2081" max="2081" width="6.7109375" style="5" customWidth="1"/>
    <col min="2082" max="2082" width="8.7109375" style="5" customWidth="1"/>
    <col min="2083" max="2083" width="6.7109375" style="5" customWidth="1"/>
    <col min="2084" max="2086" width="8.7109375" style="5" customWidth="1"/>
    <col min="2087" max="2087" width="7.7109375" style="5" customWidth="1"/>
    <col min="2088" max="2088" width="9.140625" style="5"/>
    <col min="2089" max="2089" width="9.85546875" style="5" bestFit="1" customWidth="1"/>
    <col min="2090" max="2090" width="9.140625" style="5"/>
    <col min="2091" max="2091" width="9.85546875" style="5" bestFit="1" customWidth="1"/>
    <col min="2092" max="2092" width="11" style="5" bestFit="1" customWidth="1"/>
    <col min="2093" max="2288" width="9.140625" style="5"/>
    <col min="2289" max="2289" width="8.7109375" style="5" customWidth="1"/>
    <col min="2290" max="2290" width="9.7109375" style="5" customWidth="1"/>
    <col min="2291" max="2296" width="8.7109375" style="5" customWidth="1"/>
    <col min="2297" max="2297" width="6.7109375" style="5" customWidth="1"/>
    <col min="2298" max="2298" width="8.7109375" style="5" customWidth="1"/>
    <col min="2299" max="2299" width="6.7109375" style="5" customWidth="1"/>
    <col min="2300" max="2307" width="8.7109375" style="5" customWidth="1"/>
    <col min="2308" max="2308" width="9.140625" style="5"/>
    <col min="2309" max="2309" width="7.7109375" style="5" customWidth="1"/>
    <col min="2310" max="2310" width="8.7109375" style="5" customWidth="1"/>
    <col min="2311" max="2311" width="6.7109375" style="5" customWidth="1"/>
    <col min="2312" max="2312" width="8.7109375" style="5" customWidth="1"/>
    <col min="2313" max="2313" width="6.7109375" style="5" customWidth="1"/>
    <col min="2314" max="2314" width="8.7109375" style="5" customWidth="1"/>
    <col min="2315" max="2315" width="5.7109375" style="5" customWidth="1"/>
    <col min="2316" max="2316" width="8.7109375" style="5" customWidth="1"/>
    <col min="2317" max="2317" width="7.7109375" style="5" customWidth="1"/>
    <col min="2318" max="2318" width="8.7109375" style="5" customWidth="1"/>
    <col min="2319" max="2319" width="5.7109375" style="5" customWidth="1"/>
    <col min="2320" max="2322" width="8.7109375" style="5" customWidth="1"/>
    <col min="2323" max="2323" width="7.7109375" style="5" customWidth="1"/>
    <col min="2324" max="2324" width="8.7109375" style="5" customWidth="1"/>
    <col min="2325" max="2325" width="7.7109375" style="5" customWidth="1"/>
    <col min="2326" max="2326" width="9.140625" style="5"/>
    <col min="2327" max="2327" width="7.7109375" style="5" customWidth="1"/>
    <col min="2328" max="2328" width="8.7109375" style="5" customWidth="1"/>
    <col min="2329" max="2329" width="5.7109375" style="5" customWidth="1"/>
    <col min="2330" max="2330" width="8.7109375" style="5" customWidth="1"/>
    <col min="2331" max="2331" width="6.7109375" style="5" customWidth="1"/>
    <col min="2332" max="2332" width="8.7109375" style="5" customWidth="1"/>
    <col min="2333" max="2333" width="6.7109375" style="5" customWidth="1"/>
    <col min="2334" max="2334" width="8.7109375" style="5" customWidth="1"/>
    <col min="2335" max="2335" width="6.7109375" style="5" customWidth="1"/>
    <col min="2336" max="2336" width="9.140625" style="5"/>
    <col min="2337" max="2337" width="6.7109375" style="5" customWidth="1"/>
    <col min="2338" max="2338" width="8.7109375" style="5" customWidth="1"/>
    <col min="2339" max="2339" width="6.7109375" style="5" customWidth="1"/>
    <col min="2340" max="2342" width="8.7109375" style="5" customWidth="1"/>
    <col min="2343" max="2343" width="7.7109375" style="5" customWidth="1"/>
    <col min="2344" max="2344" width="9.140625" style="5"/>
    <col min="2345" max="2345" width="9.85546875" style="5" bestFit="1" customWidth="1"/>
    <col min="2346" max="2346" width="9.140625" style="5"/>
    <col min="2347" max="2347" width="9.85546875" style="5" bestFit="1" customWidth="1"/>
    <col min="2348" max="2348" width="11" style="5" bestFit="1" customWidth="1"/>
    <col min="2349" max="2544" width="9.140625" style="5"/>
    <col min="2545" max="2545" width="8.7109375" style="5" customWidth="1"/>
    <col min="2546" max="2546" width="9.7109375" style="5" customWidth="1"/>
    <col min="2547" max="2552" width="8.7109375" style="5" customWidth="1"/>
    <col min="2553" max="2553" width="6.7109375" style="5" customWidth="1"/>
    <col min="2554" max="2554" width="8.7109375" style="5" customWidth="1"/>
    <col min="2555" max="2555" width="6.7109375" style="5" customWidth="1"/>
    <col min="2556" max="2563" width="8.7109375" style="5" customWidth="1"/>
    <col min="2564" max="2564" width="9.140625" style="5"/>
    <col min="2565" max="2565" width="7.7109375" style="5" customWidth="1"/>
    <col min="2566" max="2566" width="8.7109375" style="5" customWidth="1"/>
    <col min="2567" max="2567" width="6.7109375" style="5" customWidth="1"/>
    <col min="2568" max="2568" width="8.7109375" style="5" customWidth="1"/>
    <col min="2569" max="2569" width="6.7109375" style="5" customWidth="1"/>
    <col min="2570" max="2570" width="8.7109375" style="5" customWidth="1"/>
    <col min="2571" max="2571" width="5.7109375" style="5" customWidth="1"/>
    <col min="2572" max="2572" width="8.7109375" style="5" customWidth="1"/>
    <col min="2573" max="2573" width="7.7109375" style="5" customWidth="1"/>
    <col min="2574" max="2574" width="8.7109375" style="5" customWidth="1"/>
    <col min="2575" max="2575" width="5.7109375" style="5" customWidth="1"/>
    <col min="2576" max="2578" width="8.7109375" style="5" customWidth="1"/>
    <col min="2579" max="2579" width="7.7109375" style="5" customWidth="1"/>
    <col min="2580" max="2580" width="8.7109375" style="5" customWidth="1"/>
    <col min="2581" max="2581" width="7.7109375" style="5" customWidth="1"/>
    <col min="2582" max="2582" width="9.140625" style="5"/>
    <col min="2583" max="2583" width="7.7109375" style="5" customWidth="1"/>
    <col min="2584" max="2584" width="8.7109375" style="5" customWidth="1"/>
    <col min="2585" max="2585" width="5.7109375" style="5" customWidth="1"/>
    <col min="2586" max="2586" width="8.7109375" style="5" customWidth="1"/>
    <col min="2587" max="2587" width="6.7109375" style="5" customWidth="1"/>
    <col min="2588" max="2588" width="8.7109375" style="5" customWidth="1"/>
    <col min="2589" max="2589" width="6.7109375" style="5" customWidth="1"/>
    <col min="2590" max="2590" width="8.7109375" style="5" customWidth="1"/>
    <col min="2591" max="2591" width="6.7109375" style="5" customWidth="1"/>
    <col min="2592" max="2592" width="9.140625" style="5"/>
    <col min="2593" max="2593" width="6.7109375" style="5" customWidth="1"/>
    <col min="2594" max="2594" width="8.7109375" style="5" customWidth="1"/>
    <col min="2595" max="2595" width="6.7109375" style="5" customWidth="1"/>
    <col min="2596" max="2598" width="8.7109375" style="5" customWidth="1"/>
    <col min="2599" max="2599" width="7.7109375" style="5" customWidth="1"/>
    <col min="2600" max="2600" width="9.140625" style="5"/>
    <col min="2601" max="2601" width="9.85546875" style="5" bestFit="1" customWidth="1"/>
    <col min="2602" max="2602" width="9.140625" style="5"/>
    <col min="2603" max="2603" width="9.85546875" style="5" bestFit="1" customWidth="1"/>
    <col min="2604" max="2604" width="11" style="5" bestFit="1" customWidth="1"/>
    <col min="2605" max="2800" width="9.140625" style="5"/>
    <col min="2801" max="2801" width="8.7109375" style="5" customWidth="1"/>
    <col min="2802" max="2802" width="9.7109375" style="5" customWidth="1"/>
    <col min="2803" max="2808" width="8.7109375" style="5" customWidth="1"/>
    <col min="2809" max="2809" width="6.7109375" style="5" customWidth="1"/>
    <col min="2810" max="2810" width="8.7109375" style="5" customWidth="1"/>
    <col min="2811" max="2811" width="6.7109375" style="5" customWidth="1"/>
    <col min="2812" max="2819" width="8.7109375" style="5" customWidth="1"/>
    <col min="2820" max="2820" width="9.140625" style="5"/>
    <col min="2821" max="2821" width="7.7109375" style="5" customWidth="1"/>
    <col min="2822" max="2822" width="8.7109375" style="5" customWidth="1"/>
    <col min="2823" max="2823" width="6.7109375" style="5" customWidth="1"/>
    <col min="2824" max="2824" width="8.7109375" style="5" customWidth="1"/>
    <col min="2825" max="2825" width="6.7109375" style="5" customWidth="1"/>
    <col min="2826" max="2826" width="8.7109375" style="5" customWidth="1"/>
    <col min="2827" max="2827" width="5.7109375" style="5" customWidth="1"/>
    <col min="2828" max="2828" width="8.7109375" style="5" customWidth="1"/>
    <col min="2829" max="2829" width="7.7109375" style="5" customWidth="1"/>
    <col min="2830" max="2830" width="8.7109375" style="5" customWidth="1"/>
    <col min="2831" max="2831" width="5.7109375" style="5" customWidth="1"/>
    <col min="2832" max="2834" width="8.7109375" style="5" customWidth="1"/>
    <col min="2835" max="2835" width="7.7109375" style="5" customWidth="1"/>
    <col min="2836" max="2836" width="8.7109375" style="5" customWidth="1"/>
    <col min="2837" max="2837" width="7.7109375" style="5" customWidth="1"/>
    <col min="2838" max="2838" width="9.140625" style="5"/>
    <col min="2839" max="2839" width="7.7109375" style="5" customWidth="1"/>
    <col min="2840" max="2840" width="8.7109375" style="5" customWidth="1"/>
    <col min="2841" max="2841" width="5.7109375" style="5" customWidth="1"/>
    <col min="2842" max="2842" width="8.7109375" style="5" customWidth="1"/>
    <col min="2843" max="2843" width="6.7109375" style="5" customWidth="1"/>
    <col min="2844" max="2844" width="8.7109375" style="5" customWidth="1"/>
    <col min="2845" max="2845" width="6.7109375" style="5" customWidth="1"/>
    <col min="2846" max="2846" width="8.7109375" style="5" customWidth="1"/>
    <col min="2847" max="2847" width="6.7109375" style="5" customWidth="1"/>
    <col min="2848" max="2848" width="9.140625" style="5"/>
    <col min="2849" max="2849" width="6.7109375" style="5" customWidth="1"/>
    <col min="2850" max="2850" width="8.7109375" style="5" customWidth="1"/>
    <col min="2851" max="2851" width="6.7109375" style="5" customWidth="1"/>
    <col min="2852" max="2854" width="8.7109375" style="5" customWidth="1"/>
    <col min="2855" max="2855" width="7.7109375" style="5" customWidth="1"/>
    <col min="2856" max="2856" width="9.140625" style="5"/>
    <col min="2857" max="2857" width="9.85546875" style="5" bestFit="1" customWidth="1"/>
    <col min="2858" max="2858" width="9.140625" style="5"/>
    <col min="2859" max="2859" width="9.85546875" style="5" bestFit="1" customWidth="1"/>
    <col min="2860" max="2860" width="11" style="5" bestFit="1" customWidth="1"/>
    <col min="2861" max="3056" width="9.140625" style="5"/>
    <col min="3057" max="3057" width="8.7109375" style="5" customWidth="1"/>
    <col min="3058" max="3058" width="9.7109375" style="5" customWidth="1"/>
    <col min="3059" max="3064" width="8.7109375" style="5" customWidth="1"/>
    <col min="3065" max="3065" width="6.7109375" style="5" customWidth="1"/>
    <col min="3066" max="3066" width="8.7109375" style="5" customWidth="1"/>
    <col min="3067" max="3067" width="6.7109375" style="5" customWidth="1"/>
    <col min="3068" max="3075" width="8.7109375" style="5" customWidth="1"/>
    <col min="3076" max="3076" width="9.140625" style="5"/>
    <col min="3077" max="3077" width="7.7109375" style="5" customWidth="1"/>
    <col min="3078" max="3078" width="8.7109375" style="5" customWidth="1"/>
    <col min="3079" max="3079" width="6.7109375" style="5" customWidth="1"/>
    <col min="3080" max="3080" width="8.7109375" style="5" customWidth="1"/>
    <col min="3081" max="3081" width="6.7109375" style="5" customWidth="1"/>
    <col min="3082" max="3082" width="8.7109375" style="5" customWidth="1"/>
    <col min="3083" max="3083" width="5.7109375" style="5" customWidth="1"/>
    <col min="3084" max="3084" width="8.7109375" style="5" customWidth="1"/>
    <col min="3085" max="3085" width="7.7109375" style="5" customWidth="1"/>
    <col min="3086" max="3086" width="8.7109375" style="5" customWidth="1"/>
    <col min="3087" max="3087" width="5.7109375" style="5" customWidth="1"/>
    <col min="3088" max="3090" width="8.7109375" style="5" customWidth="1"/>
    <col min="3091" max="3091" width="7.7109375" style="5" customWidth="1"/>
    <col min="3092" max="3092" width="8.7109375" style="5" customWidth="1"/>
    <col min="3093" max="3093" width="7.7109375" style="5" customWidth="1"/>
    <col min="3094" max="3094" width="9.140625" style="5"/>
    <col min="3095" max="3095" width="7.7109375" style="5" customWidth="1"/>
    <col min="3096" max="3096" width="8.7109375" style="5" customWidth="1"/>
    <col min="3097" max="3097" width="5.7109375" style="5" customWidth="1"/>
    <col min="3098" max="3098" width="8.7109375" style="5" customWidth="1"/>
    <col min="3099" max="3099" width="6.7109375" style="5" customWidth="1"/>
    <col min="3100" max="3100" width="8.7109375" style="5" customWidth="1"/>
    <col min="3101" max="3101" width="6.7109375" style="5" customWidth="1"/>
    <col min="3102" max="3102" width="8.7109375" style="5" customWidth="1"/>
    <col min="3103" max="3103" width="6.7109375" style="5" customWidth="1"/>
    <col min="3104" max="3104" width="9.140625" style="5"/>
    <col min="3105" max="3105" width="6.7109375" style="5" customWidth="1"/>
    <col min="3106" max="3106" width="8.7109375" style="5" customWidth="1"/>
    <col min="3107" max="3107" width="6.7109375" style="5" customWidth="1"/>
    <col min="3108" max="3110" width="8.7109375" style="5" customWidth="1"/>
    <col min="3111" max="3111" width="7.7109375" style="5" customWidth="1"/>
    <col min="3112" max="3112" width="9.140625" style="5"/>
    <col min="3113" max="3113" width="9.85546875" style="5" bestFit="1" customWidth="1"/>
    <col min="3114" max="3114" width="9.140625" style="5"/>
    <col min="3115" max="3115" width="9.85546875" style="5" bestFit="1" customWidth="1"/>
    <col min="3116" max="3116" width="11" style="5" bestFit="1" customWidth="1"/>
    <col min="3117" max="3312" width="9.140625" style="5"/>
    <col min="3313" max="3313" width="8.7109375" style="5" customWidth="1"/>
    <col min="3314" max="3314" width="9.7109375" style="5" customWidth="1"/>
    <col min="3315" max="3320" width="8.7109375" style="5" customWidth="1"/>
    <col min="3321" max="3321" width="6.7109375" style="5" customWidth="1"/>
    <col min="3322" max="3322" width="8.7109375" style="5" customWidth="1"/>
    <col min="3323" max="3323" width="6.7109375" style="5" customWidth="1"/>
    <col min="3324" max="3331" width="8.7109375" style="5" customWidth="1"/>
    <col min="3332" max="3332" width="9.140625" style="5"/>
    <col min="3333" max="3333" width="7.7109375" style="5" customWidth="1"/>
    <col min="3334" max="3334" width="8.7109375" style="5" customWidth="1"/>
    <col min="3335" max="3335" width="6.7109375" style="5" customWidth="1"/>
    <col min="3336" max="3336" width="8.7109375" style="5" customWidth="1"/>
    <col min="3337" max="3337" width="6.7109375" style="5" customWidth="1"/>
    <col min="3338" max="3338" width="8.7109375" style="5" customWidth="1"/>
    <col min="3339" max="3339" width="5.7109375" style="5" customWidth="1"/>
    <col min="3340" max="3340" width="8.7109375" style="5" customWidth="1"/>
    <col min="3341" max="3341" width="7.7109375" style="5" customWidth="1"/>
    <col min="3342" max="3342" width="8.7109375" style="5" customWidth="1"/>
    <col min="3343" max="3343" width="5.7109375" style="5" customWidth="1"/>
    <col min="3344" max="3346" width="8.7109375" style="5" customWidth="1"/>
    <col min="3347" max="3347" width="7.7109375" style="5" customWidth="1"/>
    <col min="3348" max="3348" width="8.7109375" style="5" customWidth="1"/>
    <col min="3349" max="3349" width="7.7109375" style="5" customWidth="1"/>
    <col min="3350" max="3350" width="9.140625" style="5"/>
    <col min="3351" max="3351" width="7.7109375" style="5" customWidth="1"/>
    <col min="3352" max="3352" width="8.7109375" style="5" customWidth="1"/>
    <col min="3353" max="3353" width="5.7109375" style="5" customWidth="1"/>
    <col min="3354" max="3354" width="8.7109375" style="5" customWidth="1"/>
    <col min="3355" max="3355" width="6.7109375" style="5" customWidth="1"/>
    <col min="3356" max="3356" width="8.7109375" style="5" customWidth="1"/>
    <col min="3357" max="3357" width="6.7109375" style="5" customWidth="1"/>
    <col min="3358" max="3358" width="8.7109375" style="5" customWidth="1"/>
    <col min="3359" max="3359" width="6.7109375" style="5" customWidth="1"/>
    <col min="3360" max="3360" width="9.140625" style="5"/>
    <col min="3361" max="3361" width="6.7109375" style="5" customWidth="1"/>
    <col min="3362" max="3362" width="8.7109375" style="5" customWidth="1"/>
    <col min="3363" max="3363" width="6.7109375" style="5" customWidth="1"/>
    <col min="3364" max="3366" width="8.7109375" style="5" customWidth="1"/>
    <col min="3367" max="3367" width="7.7109375" style="5" customWidth="1"/>
    <col min="3368" max="3368" width="9.140625" style="5"/>
    <col min="3369" max="3369" width="9.85546875" style="5" bestFit="1" customWidth="1"/>
    <col min="3370" max="3370" width="9.140625" style="5"/>
    <col min="3371" max="3371" width="9.85546875" style="5" bestFit="1" customWidth="1"/>
    <col min="3372" max="3372" width="11" style="5" bestFit="1" customWidth="1"/>
    <col min="3373" max="3568" width="9.140625" style="5"/>
    <col min="3569" max="3569" width="8.7109375" style="5" customWidth="1"/>
    <col min="3570" max="3570" width="9.7109375" style="5" customWidth="1"/>
    <col min="3571" max="3576" width="8.7109375" style="5" customWidth="1"/>
    <col min="3577" max="3577" width="6.7109375" style="5" customWidth="1"/>
    <col min="3578" max="3578" width="8.7109375" style="5" customWidth="1"/>
    <col min="3579" max="3579" width="6.7109375" style="5" customWidth="1"/>
    <col min="3580" max="3587" width="8.7109375" style="5" customWidth="1"/>
    <col min="3588" max="3588" width="9.140625" style="5"/>
    <col min="3589" max="3589" width="7.7109375" style="5" customWidth="1"/>
    <col min="3590" max="3590" width="8.7109375" style="5" customWidth="1"/>
    <col min="3591" max="3591" width="6.7109375" style="5" customWidth="1"/>
    <col min="3592" max="3592" width="8.7109375" style="5" customWidth="1"/>
    <col min="3593" max="3593" width="6.7109375" style="5" customWidth="1"/>
    <col min="3594" max="3594" width="8.7109375" style="5" customWidth="1"/>
    <col min="3595" max="3595" width="5.7109375" style="5" customWidth="1"/>
    <col min="3596" max="3596" width="8.7109375" style="5" customWidth="1"/>
    <col min="3597" max="3597" width="7.7109375" style="5" customWidth="1"/>
    <col min="3598" max="3598" width="8.7109375" style="5" customWidth="1"/>
    <col min="3599" max="3599" width="5.7109375" style="5" customWidth="1"/>
    <col min="3600" max="3602" width="8.7109375" style="5" customWidth="1"/>
    <col min="3603" max="3603" width="7.7109375" style="5" customWidth="1"/>
    <col min="3604" max="3604" width="8.7109375" style="5" customWidth="1"/>
    <col min="3605" max="3605" width="7.7109375" style="5" customWidth="1"/>
    <col min="3606" max="3606" width="9.140625" style="5"/>
    <col min="3607" max="3607" width="7.7109375" style="5" customWidth="1"/>
    <col min="3608" max="3608" width="8.7109375" style="5" customWidth="1"/>
    <col min="3609" max="3609" width="5.7109375" style="5" customWidth="1"/>
    <col min="3610" max="3610" width="8.7109375" style="5" customWidth="1"/>
    <col min="3611" max="3611" width="6.7109375" style="5" customWidth="1"/>
    <col min="3612" max="3612" width="8.7109375" style="5" customWidth="1"/>
    <col min="3613" max="3613" width="6.7109375" style="5" customWidth="1"/>
    <col min="3614" max="3614" width="8.7109375" style="5" customWidth="1"/>
    <col min="3615" max="3615" width="6.7109375" style="5" customWidth="1"/>
    <col min="3616" max="3616" width="9.140625" style="5"/>
    <col min="3617" max="3617" width="6.7109375" style="5" customWidth="1"/>
    <col min="3618" max="3618" width="8.7109375" style="5" customWidth="1"/>
    <col min="3619" max="3619" width="6.7109375" style="5" customWidth="1"/>
    <col min="3620" max="3622" width="8.7109375" style="5" customWidth="1"/>
    <col min="3623" max="3623" width="7.7109375" style="5" customWidth="1"/>
    <col min="3624" max="3624" width="9.140625" style="5"/>
    <col min="3625" max="3625" width="9.85546875" style="5" bestFit="1" customWidth="1"/>
    <col min="3626" max="3626" width="9.140625" style="5"/>
    <col min="3627" max="3627" width="9.85546875" style="5" bestFit="1" customWidth="1"/>
    <col min="3628" max="3628" width="11" style="5" bestFit="1" customWidth="1"/>
    <col min="3629" max="3824" width="9.140625" style="5"/>
    <col min="3825" max="3825" width="8.7109375" style="5" customWidth="1"/>
    <col min="3826" max="3826" width="9.7109375" style="5" customWidth="1"/>
    <col min="3827" max="3832" width="8.7109375" style="5" customWidth="1"/>
    <col min="3833" max="3833" width="6.7109375" style="5" customWidth="1"/>
    <col min="3834" max="3834" width="8.7109375" style="5" customWidth="1"/>
    <col min="3835" max="3835" width="6.7109375" style="5" customWidth="1"/>
    <col min="3836" max="3843" width="8.7109375" style="5" customWidth="1"/>
    <col min="3844" max="3844" width="9.140625" style="5"/>
    <col min="3845" max="3845" width="7.7109375" style="5" customWidth="1"/>
    <col min="3846" max="3846" width="8.7109375" style="5" customWidth="1"/>
    <col min="3847" max="3847" width="6.7109375" style="5" customWidth="1"/>
    <col min="3848" max="3848" width="8.7109375" style="5" customWidth="1"/>
    <col min="3849" max="3849" width="6.7109375" style="5" customWidth="1"/>
    <col min="3850" max="3850" width="8.7109375" style="5" customWidth="1"/>
    <col min="3851" max="3851" width="5.7109375" style="5" customWidth="1"/>
    <col min="3852" max="3852" width="8.7109375" style="5" customWidth="1"/>
    <col min="3853" max="3853" width="7.7109375" style="5" customWidth="1"/>
    <col min="3854" max="3854" width="8.7109375" style="5" customWidth="1"/>
    <col min="3855" max="3855" width="5.7109375" style="5" customWidth="1"/>
    <col min="3856" max="3858" width="8.7109375" style="5" customWidth="1"/>
    <col min="3859" max="3859" width="7.7109375" style="5" customWidth="1"/>
    <col min="3860" max="3860" width="8.7109375" style="5" customWidth="1"/>
    <col min="3861" max="3861" width="7.7109375" style="5" customWidth="1"/>
    <col min="3862" max="3862" width="9.140625" style="5"/>
    <col min="3863" max="3863" width="7.7109375" style="5" customWidth="1"/>
    <col min="3864" max="3864" width="8.7109375" style="5" customWidth="1"/>
    <col min="3865" max="3865" width="5.7109375" style="5" customWidth="1"/>
    <col min="3866" max="3866" width="8.7109375" style="5" customWidth="1"/>
    <col min="3867" max="3867" width="6.7109375" style="5" customWidth="1"/>
    <col min="3868" max="3868" width="8.7109375" style="5" customWidth="1"/>
    <col min="3869" max="3869" width="6.7109375" style="5" customWidth="1"/>
    <col min="3870" max="3870" width="8.7109375" style="5" customWidth="1"/>
    <col min="3871" max="3871" width="6.7109375" style="5" customWidth="1"/>
    <col min="3872" max="3872" width="9.140625" style="5"/>
    <col min="3873" max="3873" width="6.7109375" style="5" customWidth="1"/>
    <col min="3874" max="3874" width="8.7109375" style="5" customWidth="1"/>
    <col min="3875" max="3875" width="6.7109375" style="5" customWidth="1"/>
    <col min="3876" max="3878" width="8.7109375" style="5" customWidth="1"/>
    <col min="3879" max="3879" width="7.7109375" style="5" customWidth="1"/>
    <col min="3880" max="3880" width="9.140625" style="5"/>
    <col min="3881" max="3881" width="9.85546875" style="5" bestFit="1" customWidth="1"/>
    <col min="3882" max="3882" width="9.140625" style="5"/>
    <col min="3883" max="3883" width="9.85546875" style="5" bestFit="1" customWidth="1"/>
    <col min="3884" max="3884" width="11" style="5" bestFit="1" customWidth="1"/>
    <col min="3885" max="4080" width="9.140625" style="5"/>
    <col min="4081" max="4081" width="8.7109375" style="5" customWidth="1"/>
    <col min="4082" max="4082" width="9.7109375" style="5" customWidth="1"/>
    <col min="4083" max="4088" width="8.7109375" style="5" customWidth="1"/>
    <col min="4089" max="4089" width="6.7109375" style="5" customWidth="1"/>
    <col min="4090" max="4090" width="8.7109375" style="5" customWidth="1"/>
    <col min="4091" max="4091" width="6.7109375" style="5" customWidth="1"/>
    <col min="4092" max="4099" width="8.7109375" style="5" customWidth="1"/>
    <col min="4100" max="4100" width="9.140625" style="5"/>
    <col min="4101" max="4101" width="7.7109375" style="5" customWidth="1"/>
    <col min="4102" max="4102" width="8.7109375" style="5" customWidth="1"/>
    <col min="4103" max="4103" width="6.7109375" style="5" customWidth="1"/>
    <col min="4104" max="4104" width="8.7109375" style="5" customWidth="1"/>
    <col min="4105" max="4105" width="6.7109375" style="5" customWidth="1"/>
    <col min="4106" max="4106" width="8.7109375" style="5" customWidth="1"/>
    <col min="4107" max="4107" width="5.7109375" style="5" customWidth="1"/>
    <col min="4108" max="4108" width="8.7109375" style="5" customWidth="1"/>
    <col min="4109" max="4109" width="7.7109375" style="5" customWidth="1"/>
    <col min="4110" max="4110" width="8.7109375" style="5" customWidth="1"/>
    <col min="4111" max="4111" width="5.7109375" style="5" customWidth="1"/>
    <col min="4112" max="4114" width="8.7109375" style="5" customWidth="1"/>
    <col min="4115" max="4115" width="7.7109375" style="5" customWidth="1"/>
    <col min="4116" max="4116" width="8.7109375" style="5" customWidth="1"/>
    <col min="4117" max="4117" width="7.7109375" style="5" customWidth="1"/>
    <col min="4118" max="4118" width="9.140625" style="5"/>
    <col min="4119" max="4119" width="7.7109375" style="5" customWidth="1"/>
    <col min="4120" max="4120" width="8.7109375" style="5" customWidth="1"/>
    <col min="4121" max="4121" width="5.7109375" style="5" customWidth="1"/>
    <col min="4122" max="4122" width="8.7109375" style="5" customWidth="1"/>
    <col min="4123" max="4123" width="6.7109375" style="5" customWidth="1"/>
    <col min="4124" max="4124" width="8.7109375" style="5" customWidth="1"/>
    <col min="4125" max="4125" width="6.7109375" style="5" customWidth="1"/>
    <col min="4126" max="4126" width="8.7109375" style="5" customWidth="1"/>
    <col min="4127" max="4127" width="6.7109375" style="5" customWidth="1"/>
    <col min="4128" max="4128" width="9.140625" style="5"/>
    <col min="4129" max="4129" width="6.7109375" style="5" customWidth="1"/>
    <col min="4130" max="4130" width="8.7109375" style="5" customWidth="1"/>
    <col min="4131" max="4131" width="6.7109375" style="5" customWidth="1"/>
    <col min="4132" max="4134" width="8.7109375" style="5" customWidth="1"/>
    <col min="4135" max="4135" width="7.7109375" style="5" customWidth="1"/>
    <col min="4136" max="4136" width="9.140625" style="5"/>
    <col min="4137" max="4137" width="9.85546875" style="5" bestFit="1" customWidth="1"/>
    <col min="4138" max="4138" width="9.140625" style="5"/>
    <col min="4139" max="4139" width="9.85546875" style="5" bestFit="1" customWidth="1"/>
    <col min="4140" max="4140" width="11" style="5" bestFit="1" customWidth="1"/>
    <col min="4141" max="4336" width="9.140625" style="5"/>
    <col min="4337" max="4337" width="8.7109375" style="5" customWidth="1"/>
    <col min="4338" max="4338" width="9.7109375" style="5" customWidth="1"/>
    <col min="4339" max="4344" width="8.7109375" style="5" customWidth="1"/>
    <col min="4345" max="4345" width="6.7109375" style="5" customWidth="1"/>
    <col min="4346" max="4346" width="8.7109375" style="5" customWidth="1"/>
    <col min="4347" max="4347" width="6.7109375" style="5" customWidth="1"/>
    <col min="4348" max="4355" width="8.7109375" style="5" customWidth="1"/>
    <col min="4356" max="4356" width="9.140625" style="5"/>
    <col min="4357" max="4357" width="7.7109375" style="5" customWidth="1"/>
    <col min="4358" max="4358" width="8.7109375" style="5" customWidth="1"/>
    <col min="4359" max="4359" width="6.7109375" style="5" customWidth="1"/>
    <col min="4360" max="4360" width="8.7109375" style="5" customWidth="1"/>
    <col min="4361" max="4361" width="6.7109375" style="5" customWidth="1"/>
    <col min="4362" max="4362" width="8.7109375" style="5" customWidth="1"/>
    <col min="4363" max="4363" width="5.7109375" style="5" customWidth="1"/>
    <col min="4364" max="4364" width="8.7109375" style="5" customWidth="1"/>
    <col min="4365" max="4365" width="7.7109375" style="5" customWidth="1"/>
    <col min="4366" max="4366" width="8.7109375" style="5" customWidth="1"/>
    <col min="4367" max="4367" width="5.7109375" style="5" customWidth="1"/>
    <col min="4368" max="4370" width="8.7109375" style="5" customWidth="1"/>
    <col min="4371" max="4371" width="7.7109375" style="5" customWidth="1"/>
    <col min="4372" max="4372" width="8.7109375" style="5" customWidth="1"/>
    <col min="4373" max="4373" width="7.7109375" style="5" customWidth="1"/>
    <col min="4374" max="4374" width="9.140625" style="5"/>
    <col min="4375" max="4375" width="7.7109375" style="5" customWidth="1"/>
    <col min="4376" max="4376" width="8.7109375" style="5" customWidth="1"/>
    <col min="4377" max="4377" width="5.7109375" style="5" customWidth="1"/>
    <col min="4378" max="4378" width="8.7109375" style="5" customWidth="1"/>
    <col min="4379" max="4379" width="6.7109375" style="5" customWidth="1"/>
    <col min="4380" max="4380" width="8.7109375" style="5" customWidth="1"/>
    <col min="4381" max="4381" width="6.7109375" style="5" customWidth="1"/>
    <col min="4382" max="4382" width="8.7109375" style="5" customWidth="1"/>
    <col min="4383" max="4383" width="6.7109375" style="5" customWidth="1"/>
    <col min="4384" max="4384" width="9.140625" style="5"/>
    <col min="4385" max="4385" width="6.7109375" style="5" customWidth="1"/>
    <col min="4386" max="4386" width="8.7109375" style="5" customWidth="1"/>
    <col min="4387" max="4387" width="6.7109375" style="5" customWidth="1"/>
    <col min="4388" max="4390" width="8.7109375" style="5" customWidth="1"/>
    <col min="4391" max="4391" width="7.7109375" style="5" customWidth="1"/>
    <col min="4392" max="4392" width="9.140625" style="5"/>
    <col min="4393" max="4393" width="9.85546875" style="5" bestFit="1" customWidth="1"/>
    <col min="4394" max="4394" width="9.140625" style="5"/>
    <col min="4395" max="4395" width="9.85546875" style="5" bestFit="1" customWidth="1"/>
    <col min="4396" max="4396" width="11" style="5" bestFit="1" customWidth="1"/>
    <col min="4397" max="4592" width="9.140625" style="5"/>
    <col min="4593" max="4593" width="8.7109375" style="5" customWidth="1"/>
    <col min="4594" max="4594" width="9.7109375" style="5" customWidth="1"/>
    <col min="4595" max="4600" width="8.7109375" style="5" customWidth="1"/>
    <col min="4601" max="4601" width="6.7109375" style="5" customWidth="1"/>
    <col min="4602" max="4602" width="8.7109375" style="5" customWidth="1"/>
    <col min="4603" max="4603" width="6.7109375" style="5" customWidth="1"/>
    <col min="4604" max="4611" width="8.7109375" style="5" customWidth="1"/>
    <col min="4612" max="4612" width="9.140625" style="5"/>
    <col min="4613" max="4613" width="7.7109375" style="5" customWidth="1"/>
    <col min="4614" max="4614" width="8.7109375" style="5" customWidth="1"/>
    <col min="4615" max="4615" width="6.7109375" style="5" customWidth="1"/>
    <col min="4616" max="4616" width="8.7109375" style="5" customWidth="1"/>
    <col min="4617" max="4617" width="6.7109375" style="5" customWidth="1"/>
    <col min="4618" max="4618" width="8.7109375" style="5" customWidth="1"/>
    <col min="4619" max="4619" width="5.7109375" style="5" customWidth="1"/>
    <col min="4620" max="4620" width="8.7109375" style="5" customWidth="1"/>
    <col min="4621" max="4621" width="7.7109375" style="5" customWidth="1"/>
    <col min="4622" max="4622" width="8.7109375" style="5" customWidth="1"/>
    <col min="4623" max="4623" width="5.7109375" style="5" customWidth="1"/>
    <col min="4624" max="4626" width="8.7109375" style="5" customWidth="1"/>
    <col min="4627" max="4627" width="7.7109375" style="5" customWidth="1"/>
    <col min="4628" max="4628" width="8.7109375" style="5" customWidth="1"/>
    <col min="4629" max="4629" width="7.7109375" style="5" customWidth="1"/>
    <col min="4630" max="4630" width="9.140625" style="5"/>
    <col min="4631" max="4631" width="7.7109375" style="5" customWidth="1"/>
    <col min="4632" max="4632" width="8.7109375" style="5" customWidth="1"/>
    <col min="4633" max="4633" width="5.7109375" style="5" customWidth="1"/>
    <col min="4634" max="4634" width="8.7109375" style="5" customWidth="1"/>
    <col min="4635" max="4635" width="6.7109375" style="5" customWidth="1"/>
    <col min="4636" max="4636" width="8.7109375" style="5" customWidth="1"/>
    <col min="4637" max="4637" width="6.7109375" style="5" customWidth="1"/>
    <col min="4638" max="4638" width="8.7109375" style="5" customWidth="1"/>
    <col min="4639" max="4639" width="6.7109375" style="5" customWidth="1"/>
    <col min="4640" max="4640" width="9.140625" style="5"/>
    <col min="4641" max="4641" width="6.7109375" style="5" customWidth="1"/>
    <col min="4642" max="4642" width="8.7109375" style="5" customWidth="1"/>
    <col min="4643" max="4643" width="6.7109375" style="5" customWidth="1"/>
    <col min="4644" max="4646" width="8.7109375" style="5" customWidth="1"/>
    <col min="4647" max="4647" width="7.7109375" style="5" customWidth="1"/>
    <col min="4648" max="4648" width="9.140625" style="5"/>
    <col min="4649" max="4649" width="9.85546875" style="5" bestFit="1" customWidth="1"/>
    <col min="4650" max="4650" width="9.140625" style="5"/>
    <col min="4651" max="4651" width="9.85546875" style="5" bestFit="1" customWidth="1"/>
    <col min="4652" max="4652" width="11" style="5" bestFit="1" customWidth="1"/>
    <col min="4653" max="4848" width="9.140625" style="5"/>
    <col min="4849" max="4849" width="8.7109375" style="5" customWidth="1"/>
    <col min="4850" max="4850" width="9.7109375" style="5" customWidth="1"/>
    <col min="4851" max="4856" width="8.7109375" style="5" customWidth="1"/>
    <col min="4857" max="4857" width="6.7109375" style="5" customWidth="1"/>
    <col min="4858" max="4858" width="8.7109375" style="5" customWidth="1"/>
    <col min="4859" max="4859" width="6.7109375" style="5" customWidth="1"/>
    <col min="4860" max="4867" width="8.7109375" style="5" customWidth="1"/>
    <col min="4868" max="4868" width="9.140625" style="5"/>
    <col min="4869" max="4869" width="7.7109375" style="5" customWidth="1"/>
    <col min="4870" max="4870" width="8.7109375" style="5" customWidth="1"/>
    <col min="4871" max="4871" width="6.7109375" style="5" customWidth="1"/>
    <col min="4872" max="4872" width="8.7109375" style="5" customWidth="1"/>
    <col min="4873" max="4873" width="6.7109375" style="5" customWidth="1"/>
    <col min="4874" max="4874" width="8.7109375" style="5" customWidth="1"/>
    <col min="4875" max="4875" width="5.7109375" style="5" customWidth="1"/>
    <col min="4876" max="4876" width="8.7109375" style="5" customWidth="1"/>
    <col min="4877" max="4877" width="7.7109375" style="5" customWidth="1"/>
    <col min="4878" max="4878" width="8.7109375" style="5" customWidth="1"/>
    <col min="4879" max="4879" width="5.7109375" style="5" customWidth="1"/>
    <col min="4880" max="4882" width="8.7109375" style="5" customWidth="1"/>
    <col min="4883" max="4883" width="7.7109375" style="5" customWidth="1"/>
    <col min="4884" max="4884" width="8.7109375" style="5" customWidth="1"/>
    <col min="4885" max="4885" width="7.7109375" style="5" customWidth="1"/>
    <col min="4886" max="4886" width="9.140625" style="5"/>
    <col min="4887" max="4887" width="7.7109375" style="5" customWidth="1"/>
    <col min="4888" max="4888" width="8.7109375" style="5" customWidth="1"/>
    <col min="4889" max="4889" width="5.7109375" style="5" customWidth="1"/>
    <col min="4890" max="4890" width="8.7109375" style="5" customWidth="1"/>
    <col min="4891" max="4891" width="6.7109375" style="5" customWidth="1"/>
    <col min="4892" max="4892" width="8.7109375" style="5" customWidth="1"/>
    <col min="4893" max="4893" width="6.7109375" style="5" customWidth="1"/>
    <col min="4894" max="4894" width="8.7109375" style="5" customWidth="1"/>
    <col min="4895" max="4895" width="6.7109375" style="5" customWidth="1"/>
    <col min="4896" max="4896" width="9.140625" style="5"/>
    <col min="4897" max="4897" width="6.7109375" style="5" customWidth="1"/>
    <col min="4898" max="4898" width="8.7109375" style="5" customWidth="1"/>
    <col min="4899" max="4899" width="6.7109375" style="5" customWidth="1"/>
    <col min="4900" max="4902" width="8.7109375" style="5" customWidth="1"/>
    <col min="4903" max="4903" width="7.7109375" style="5" customWidth="1"/>
    <col min="4904" max="4904" width="9.140625" style="5"/>
    <col min="4905" max="4905" width="9.85546875" style="5" bestFit="1" customWidth="1"/>
    <col min="4906" max="4906" width="9.140625" style="5"/>
    <col min="4907" max="4907" width="9.85546875" style="5" bestFit="1" customWidth="1"/>
    <col min="4908" max="4908" width="11" style="5" bestFit="1" customWidth="1"/>
    <col min="4909" max="5104" width="9.140625" style="5"/>
    <col min="5105" max="5105" width="8.7109375" style="5" customWidth="1"/>
    <col min="5106" max="5106" width="9.7109375" style="5" customWidth="1"/>
    <col min="5107" max="5112" width="8.7109375" style="5" customWidth="1"/>
    <col min="5113" max="5113" width="6.7109375" style="5" customWidth="1"/>
    <col min="5114" max="5114" width="8.7109375" style="5" customWidth="1"/>
    <col min="5115" max="5115" width="6.7109375" style="5" customWidth="1"/>
    <col min="5116" max="5123" width="8.7109375" style="5" customWidth="1"/>
    <col min="5124" max="5124" width="9.140625" style="5"/>
    <col min="5125" max="5125" width="7.7109375" style="5" customWidth="1"/>
    <col min="5126" max="5126" width="8.7109375" style="5" customWidth="1"/>
    <col min="5127" max="5127" width="6.7109375" style="5" customWidth="1"/>
    <col min="5128" max="5128" width="8.7109375" style="5" customWidth="1"/>
    <col min="5129" max="5129" width="6.7109375" style="5" customWidth="1"/>
    <col min="5130" max="5130" width="8.7109375" style="5" customWidth="1"/>
    <col min="5131" max="5131" width="5.7109375" style="5" customWidth="1"/>
    <col min="5132" max="5132" width="8.7109375" style="5" customWidth="1"/>
    <col min="5133" max="5133" width="7.7109375" style="5" customWidth="1"/>
    <col min="5134" max="5134" width="8.7109375" style="5" customWidth="1"/>
    <col min="5135" max="5135" width="5.7109375" style="5" customWidth="1"/>
    <col min="5136" max="5138" width="8.7109375" style="5" customWidth="1"/>
    <col min="5139" max="5139" width="7.7109375" style="5" customWidth="1"/>
    <col min="5140" max="5140" width="8.7109375" style="5" customWidth="1"/>
    <col min="5141" max="5141" width="7.7109375" style="5" customWidth="1"/>
    <col min="5142" max="5142" width="9.140625" style="5"/>
    <col min="5143" max="5143" width="7.7109375" style="5" customWidth="1"/>
    <col min="5144" max="5144" width="8.7109375" style="5" customWidth="1"/>
    <col min="5145" max="5145" width="5.7109375" style="5" customWidth="1"/>
    <col min="5146" max="5146" width="8.7109375" style="5" customWidth="1"/>
    <col min="5147" max="5147" width="6.7109375" style="5" customWidth="1"/>
    <col min="5148" max="5148" width="8.7109375" style="5" customWidth="1"/>
    <col min="5149" max="5149" width="6.7109375" style="5" customWidth="1"/>
    <col min="5150" max="5150" width="8.7109375" style="5" customWidth="1"/>
    <col min="5151" max="5151" width="6.7109375" style="5" customWidth="1"/>
    <col min="5152" max="5152" width="9.140625" style="5"/>
    <col min="5153" max="5153" width="6.7109375" style="5" customWidth="1"/>
    <col min="5154" max="5154" width="8.7109375" style="5" customWidth="1"/>
    <col min="5155" max="5155" width="6.7109375" style="5" customWidth="1"/>
    <col min="5156" max="5158" width="8.7109375" style="5" customWidth="1"/>
    <col min="5159" max="5159" width="7.7109375" style="5" customWidth="1"/>
    <col min="5160" max="5160" width="9.140625" style="5"/>
    <col min="5161" max="5161" width="9.85546875" style="5" bestFit="1" customWidth="1"/>
    <col min="5162" max="5162" width="9.140625" style="5"/>
    <col min="5163" max="5163" width="9.85546875" style="5" bestFit="1" customWidth="1"/>
    <col min="5164" max="5164" width="11" style="5" bestFit="1" customWidth="1"/>
    <col min="5165" max="5360" width="9.140625" style="5"/>
    <col min="5361" max="5361" width="8.7109375" style="5" customWidth="1"/>
    <col min="5362" max="5362" width="9.7109375" style="5" customWidth="1"/>
    <col min="5363" max="5368" width="8.7109375" style="5" customWidth="1"/>
    <col min="5369" max="5369" width="6.7109375" style="5" customWidth="1"/>
    <col min="5370" max="5370" width="8.7109375" style="5" customWidth="1"/>
    <col min="5371" max="5371" width="6.7109375" style="5" customWidth="1"/>
    <col min="5372" max="5379" width="8.7109375" style="5" customWidth="1"/>
    <col min="5380" max="5380" width="9.140625" style="5"/>
    <col min="5381" max="5381" width="7.7109375" style="5" customWidth="1"/>
    <col min="5382" max="5382" width="8.7109375" style="5" customWidth="1"/>
    <col min="5383" max="5383" width="6.7109375" style="5" customWidth="1"/>
    <col min="5384" max="5384" width="8.7109375" style="5" customWidth="1"/>
    <col min="5385" max="5385" width="6.7109375" style="5" customWidth="1"/>
    <col min="5386" max="5386" width="8.7109375" style="5" customWidth="1"/>
    <col min="5387" max="5387" width="5.7109375" style="5" customWidth="1"/>
    <col min="5388" max="5388" width="8.7109375" style="5" customWidth="1"/>
    <col min="5389" max="5389" width="7.7109375" style="5" customWidth="1"/>
    <col min="5390" max="5390" width="8.7109375" style="5" customWidth="1"/>
    <col min="5391" max="5391" width="5.7109375" style="5" customWidth="1"/>
    <col min="5392" max="5394" width="8.7109375" style="5" customWidth="1"/>
    <col min="5395" max="5395" width="7.7109375" style="5" customWidth="1"/>
    <col min="5396" max="5396" width="8.7109375" style="5" customWidth="1"/>
    <col min="5397" max="5397" width="7.7109375" style="5" customWidth="1"/>
    <col min="5398" max="5398" width="9.140625" style="5"/>
    <col min="5399" max="5399" width="7.7109375" style="5" customWidth="1"/>
    <col min="5400" max="5400" width="8.7109375" style="5" customWidth="1"/>
    <col min="5401" max="5401" width="5.7109375" style="5" customWidth="1"/>
    <col min="5402" max="5402" width="8.7109375" style="5" customWidth="1"/>
    <col min="5403" max="5403" width="6.7109375" style="5" customWidth="1"/>
    <col min="5404" max="5404" width="8.7109375" style="5" customWidth="1"/>
    <col min="5405" max="5405" width="6.7109375" style="5" customWidth="1"/>
    <col min="5406" max="5406" width="8.7109375" style="5" customWidth="1"/>
    <col min="5407" max="5407" width="6.7109375" style="5" customWidth="1"/>
    <col min="5408" max="5408" width="9.140625" style="5"/>
    <col min="5409" max="5409" width="6.7109375" style="5" customWidth="1"/>
    <col min="5410" max="5410" width="8.7109375" style="5" customWidth="1"/>
    <col min="5411" max="5411" width="6.7109375" style="5" customWidth="1"/>
    <col min="5412" max="5414" width="8.7109375" style="5" customWidth="1"/>
    <col min="5415" max="5415" width="7.7109375" style="5" customWidth="1"/>
    <col min="5416" max="5416" width="9.140625" style="5"/>
    <col min="5417" max="5417" width="9.85546875" style="5" bestFit="1" customWidth="1"/>
    <col min="5418" max="5418" width="9.140625" style="5"/>
    <col min="5419" max="5419" width="9.85546875" style="5" bestFit="1" customWidth="1"/>
    <col min="5420" max="5420" width="11" style="5" bestFit="1" customWidth="1"/>
    <col min="5421" max="5616" width="9.140625" style="5"/>
    <col min="5617" max="5617" width="8.7109375" style="5" customWidth="1"/>
    <col min="5618" max="5618" width="9.7109375" style="5" customWidth="1"/>
    <col min="5619" max="5624" width="8.7109375" style="5" customWidth="1"/>
    <col min="5625" max="5625" width="6.7109375" style="5" customWidth="1"/>
    <col min="5626" max="5626" width="8.7109375" style="5" customWidth="1"/>
    <col min="5627" max="5627" width="6.7109375" style="5" customWidth="1"/>
    <col min="5628" max="5635" width="8.7109375" style="5" customWidth="1"/>
    <col min="5636" max="5636" width="9.140625" style="5"/>
    <col min="5637" max="5637" width="7.7109375" style="5" customWidth="1"/>
    <col min="5638" max="5638" width="8.7109375" style="5" customWidth="1"/>
    <col min="5639" max="5639" width="6.7109375" style="5" customWidth="1"/>
    <col min="5640" max="5640" width="8.7109375" style="5" customWidth="1"/>
    <col min="5641" max="5641" width="6.7109375" style="5" customWidth="1"/>
    <col min="5642" max="5642" width="8.7109375" style="5" customWidth="1"/>
    <col min="5643" max="5643" width="5.7109375" style="5" customWidth="1"/>
    <col min="5644" max="5644" width="8.7109375" style="5" customWidth="1"/>
    <col min="5645" max="5645" width="7.7109375" style="5" customWidth="1"/>
    <col min="5646" max="5646" width="8.7109375" style="5" customWidth="1"/>
    <col min="5647" max="5647" width="5.7109375" style="5" customWidth="1"/>
    <col min="5648" max="5650" width="8.7109375" style="5" customWidth="1"/>
    <col min="5651" max="5651" width="7.7109375" style="5" customWidth="1"/>
    <col min="5652" max="5652" width="8.7109375" style="5" customWidth="1"/>
    <col min="5653" max="5653" width="7.7109375" style="5" customWidth="1"/>
    <col min="5654" max="5654" width="9.140625" style="5"/>
    <col min="5655" max="5655" width="7.7109375" style="5" customWidth="1"/>
    <col min="5656" max="5656" width="8.7109375" style="5" customWidth="1"/>
    <col min="5657" max="5657" width="5.7109375" style="5" customWidth="1"/>
    <col min="5658" max="5658" width="8.7109375" style="5" customWidth="1"/>
    <col min="5659" max="5659" width="6.7109375" style="5" customWidth="1"/>
    <col min="5660" max="5660" width="8.7109375" style="5" customWidth="1"/>
    <col min="5661" max="5661" width="6.7109375" style="5" customWidth="1"/>
    <col min="5662" max="5662" width="8.7109375" style="5" customWidth="1"/>
    <col min="5663" max="5663" width="6.7109375" style="5" customWidth="1"/>
    <col min="5664" max="5664" width="9.140625" style="5"/>
    <col min="5665" max="5665" width="6.7109375" style="5" customWidth="1"/>
    <col min="5666" max="5666" width="8.7109375" style="5" customWidth="1"/>
    <col min="5667" max="5667" width="6.7109375" style="5" customWidth="1"/>
    <col min="5668" max="5670" width="8.7109375" style="5" customWidth="1"/>
    <col min="5671" max="5671" width="7.7109375" style="5" customWidth="1"/>
    <col min="5672" max="5672" width="9.140625" style="5"/>
    <col min="5673" max="5673" width="9.85546875" style="5" bestFit="1" customWidth="1"/>
    <col min="5674" max="5674" width="9.140625" style="5"/>
    <col min="5675" max="5675" width="9.85546875" style="5" bestFit="1" customWidth="1"/>
    <col min="5676" max="5676" width="11" style="5" bestFit="1" customWidth="1"/>
    <col min="5677" max="5872" width="9.140625" style="5"/>
    <col min="5873" max="5873" width="8.7109375" style="5" customWidth="1"/>
    <col min="5874" max="5874" width="9.7109375" style="5" customWidth="1"/>
    <col min="5875" max="5880" width="8.7109375" style="5" customWidth="1"/>
    <col min="5881" max="5881" width="6.7109375" style="5" customWidth="1"/>
    <col min="5882" max="5882" width="8.7109375" style="5" customWidth="1"/>
    <col min="5883" max="5883" width="6.7109375" style="5" customWidth="1"/>
    <col min="5884" max="5891" width="8.7109375" style="5" customWidth="1"/>
    <col min="5892" max="5892" width="9.140625" style="5"/>
    <col min="5893" max="5893" width="7.7109375" style="5" customWidth="1"/>
    <col min="5894" max="5894" width="8.7109375" style="5" customWidth="1"/>
    <col min="5895" max="5895" width="6.7109375" style="5" customWidth="1"/>
    <col min="5896" max="5896" width="8.7109375" style="5" customWidth="1"/>
    <col min="5897" max="5897" width="6.7109375" style="5" customWidth="1"/>
    <col min="5898" max="5898" width="8.7109375" style="5" customWidth="1"/>
    <col min="5899" max="5899" width="5.7109375" style="5" customWidth="1"/>
    <col min="5900" max="5900" width="8.7109375" style="5" customWidth="1"/>
    <col min="5901" max="5901" width="7.7109375" style="5" customWidth="1"/>
    <col min="5902" max="5902" width="8.7109375" style="5" customWidth="1"/>
    <col min="5903" max="5903" width="5.7109375" style="5" customWidth="1"/>
    <col min="5904" max="5906" width="8.7109375" style="5" customWidth="1"/>
    <col min="5907" max="5907" width="7.7109375" style="5" customWidth="1"/>
    <col min="5908" max="5908" width="8.7109375" style="5" customWidth="1"/>
    <col min="5909" max="5909" width="7.7109375" style="5" customWidth="1"/>
    <col min="5910" max="5910" width="9.140625" style="5"/>
    <col min="5911" max="5911" width="7.7109375" style="5" customWidth="1"/>
    <col min="5912" max="5912" width="8.7109375" style="5" customWidth="1"/>
    <col min="5913" max="5913" width="5.7109375" style="5" customWidth="1"/>
    <col min="5914" max="5914" width="8.7109375" style="5" customWidth="1"/>
    <col min="5915" max="5915" width="6.7109375" style="5" customWidth="1"/>
    <col min="5916" max="5916" width="8.7109375" style="5" customWidth="1"/>
    <col min="5917" max="5917" width="6.7109375" style="5" customWidth="1"/>
    <col min="5918" max="5918" width="8.7109375" style="5" customWidth="1"/>
    <col min="5919" max="5919" width="6.7109375" style="5" customWidth="1"/>
    <col min="5920" max="5920" width="9.140625" style="5"/>
    <col min="5921" max="5921" width="6.7109375" style="5" customWidth="1"/>
    <col min="5922" max="5922" width="8.7109375" style="5" customWidth="1"/>
    <col min="5923" max="5923" width="6.7109375" style="5" customWidth="1"/>
    <col min="5924" max="5926" width="8.7109375" style="5" customWidth="1"/>
    <col min="5927" max="5927" width="7.7109375" style="5" customWidth="1"/>
    <col min="5928" max="5928" width="9.140625" style="5"/>
    <col min="5929" max="5929" width="9.85546875" style="5" bestFit="1" customWidth="1"/>
    <col min="5930" max="5930" width="9.140625" style="5"/>
    <col min="5931" max="5931" width="9.85546875" style="5" bestFit="1" customWidth="1"/>
    <col min="5932" max="5932" width="11" style="5" bestFit="1" customWidth="1"/>
    <col min="5933" max="6128" width="9.140625" style="5"/>
    <col min="6129" max="6129" width="8.7109375" style="5" customWidth="1"/>
    <col min="6130" max="6130" width="9.7109375" style="5" customWidth="1"/>
    <col min="6131" max="6136" width="8.7109375" style="5" customWidth="1"/>
    <col min="6137" max="6137" width="6.7109375" style="5" customWidth="1"/>
    <col min="6138" max="6138" width="8.7109375" style="5" customWidth="1"/>
    <col min="6139" max="6139" width="6.7109375" style="5" customWidth="1"/>
    <col min="6140" max="6147" width="8.7109375" style="5" customWidth="1"/>
    <col min="6148" max="6148" width="9.140625" style="5"/>
    <col min="6149" max="6149" width="7.7109375" style="5" customWidth="1"/>
    <col min="6150" max="6150" width="8.7109375" style="5" customWidth="1"/>
    <col min="6151" max="6151" width="6.7109375" style="5" customWidth="1"/>
    <col min="6152" max="6152" width="8.7109375" style="5" customWidth="1"/>
    <col min="6153" max="6153" width="6.7109375" style="5" customWidth="1"/>
    <col min="6154" max="6154" width="8.7109375" style="5" customWidth="1"/>
    <col min="6155" max="6155" width="5.7109375" style="5" customWidth="1"/>
    <col min="6156" max="6156" width="8.7109375" style="5" customWidth="1"/>
    <col min="6157" max="6157" width="7.7109375" style="5" customWidth="1"/>
    <col min="6158" max="6158" width="8.7109375" style="5" customWidth="1"/>
    <col min="6159" max="6159" width="5.7109375" style="5" customWidth="1"/>
    <col min="6160" max="6162" width="8.7109375" style="5" customWidth="1"/>
    <col min="6163" max="6163" width="7.7109375" style="5" customWidth="1"/>
    <col min="6164" max="6164" width="8.7109375" style="5" customWidth="1"/>
    <col min="6165" max="6165" width="7.7109375" style="5" customWidth="1"/>
    <col min="6166" max="6166" width="9.140625" style="5"/>
    <col min="6167" max="6167" width="7.7109375" style="5" customWidth="1"/>
    <col min="6168" max="6168" width="8.7109375" style="5" customWidth="1"/>
    <col min="6169" max="6169" width="5.7109375" style="5" customWidth="1"/>
    <col min="6170" max="6170" width="8.7109375" style="5" customWidth="1"/>
    <col min="6171" max="6171" width="6.7109375" style="5" customWidth="1"/>
    <col min="6172" max="6172" width="8.7109375" style="5" customWidth="1"/>
    <col min="6173" max="6173" width="6.7109375" style="5" customWidth="1"/>
    <col min="6174" max="6174" width="8.7109375" style="5" customWidth="1"/>
    <col min="6175" max="6175" width="6.7109375" style="5" customWidth="1"/>
    <col min="6176" max="6176" width="9.140625" style="5"/>
    <col min="6177" max="6177" width="6.7109375" style="5" customWidth="1"/>
    <col min="6178" max="6178" width="8.7109375" style="5" customWidth="1"/>
    <col min="6179" max="6179" width="6.7109375" style="5" customWidth="1"/>
    <col min="6180" max="6182" width="8.7109375" style="5" customWidth="1"/>
    <col min="6183" max="6183" width="7.7109375" style="5" customWidth="1"/>
    <col min="6184" max="6184" width="9.140625" style="5"/>
    <col min="6185" max="6185" width="9.85546875" style="5" bestFit="1" customWidth="1"/>
    <col min="6186" max="6186" width="9.140625" style="5"/>
    <col min="6187" max="6187" width="9.85546875" style="5" bestFit="1" customWidth="1"/>
    <col min="6188" max="6188" width="11" style="5" bestFit="1" customWidth="1"/>
    <col min="6189" max="6384" width="9.140625" style="5"/>
    <col min="6385" max="6385" width="8.7109375" style="5" customWidth="1"/>
    <col min="6386" max="6386" width="9.7109375" style="5" customWidth="1"/>
    <col min="6387" max="6392" width="8.7109375" style="5" customWidth="1"/>
    <col min="6393" max="6393" width="6.7109375" style="5" customWidth="1"/>
    <col min="6394" max="6394" width="8.7109375" style="5" customWidth="1"/>
    <col min="6395" max="6395" width="6.7109375" style="5" customWidth="1"/>
    <col min="6396" max="6403" width="8.7109375" style="5" customWidth="1"/>
    <col min="6404" max="6404" width="9.140625" style="5"/>
    <col min="6405" max="6405" width="7.7109375" style="5" customWidth="1"/>
    <col min="6406" max="6406" width="8.7109375" style="5" customWidth="1"/>
    <col min="6407" max="6407" width="6.7109375" style="5" customWidth="1"/>
    <col min="6408" max="6408" width="8.7109375" style="5" customWidth="1"/>
    <col min="6409" max="6409" width="6.7109375" style="5" customWidth="1"/>
    <col min="6410" max="6410" width="8.7109375" style="5" customWidth="1"/>
    <col min="6411" max="6411" width="5.7109375" style="5" customWidth="1"/>
    <col min="6412" max="6412" width="8.7109375" style="5" customWidth="1"/>
    <col min="6413" max="6413" width="7.7109375" style="5" customWidth="1"/>
    <col min="6414" max="6414" width="8.7109375" style="5" customWidth="1"/>
    <col min="6415" max="6415" width="5.7109375" style="5" customWidth="1"/>
    <col min="6416" max="6418" width="8.7109375" style="5" customWidth="1"/>
    <col min="6419" max="6419" width="7.7109375" style="5" customWidth="1"/>
    <col min="6420" max="6420" width="8.7109375" style="5" customWidth="1"/>
    <col min="6421" max="6421" width="7.7109375" style="5" customWidth="1"/>
    <col min="6422" max="6422" width="9.140625" style="5"/>
    <col min="6423" max="6423" width="7.7109375" style="5" customWidth="1"/>
    <col min="6424" max="6424" width="8.7109375" style="5" customWidth="1"/>
    <col min="6425" max="6425" width="5.7109375" style="5" customWidth="1"/>
    <col min="6426" max="6426" width="8.7109375" style="5" customWidth="1"/>
    <col min="6427" max="6427" width="6.7109375" style="5" customWidth="1"/>
    <col min="6428" max="6428" width="8.7109375" style="5" customWidth="1"/>
    <col min="6429" max="6429" width="6.7109375" style="5" customWidth="1"/>
    <col min="6430" max="6430" width="8.7109375" style="5" customWidth="1"/>
    <col min="6431" max="6431" width="6.7109375" style="5" customWidth="1"/>
    <col min="6432" max="6432" width="9.140625" style="5"/>
    <col min="6433" max="6433" width="6.7109375" style="5" customWidth="1"/>
    <col min="6434" max="6434" width="8.7109375" style="5" customWidth="1"/>
    <col min="6435" max="6435" width="6.7109375" style="5" customWidth="1"/>
    <col min="6436" max="6438" width="8.7109375" style="5" customWidth="1"/>
    <col min="6439" max="6439" width="7.7109375" style="5" customWidth="1"/>
    <col min="6440" max="6440" width="9.140625" style="5"/>
    <col min="6441" max="6441" width="9.85546875" style="5" bestFit="1" customWidth="1"/>
    <col min="6442" max="6442" width="9.140625" style="5"/>
    <col min="6443" max="6443" width="9.85546875" style="5" bestFit="1" customWidth="1"/>
    <col min="6444" max="6444" width="11" style="5" bestFit="1" customWidth="1"/>
    <col min="6445" max="6640" width="9.140625" style="5"/>
    <col min="6641" max="6641" width="8.7109375" style="5" customWidth="1"/>
    <col min="6642" max="6642" width="9.7109375" style="5" customWidth="1"/>
    <col min="6643" max="6648" width="8.7109375" style="5" customWidth="1"/>
    <col min="6649" max="6649" width="6.7109375" style="5" customWidth="1"/>
    <col min="6650" max="6650" width="8.7109375" style="5" customWidth="1"/>
    <col min="6651" max="6651" width="6.7109375" style="5" customWidth="1"/>
    <col min="6652" max="6659" width="8.7109375" style="5" customWidth="1"/>
    <col min="6660" max="6660" width="9.140625" style="5"/>
    <col min="6661" max="6661" width="7.7109375" style="5" customWidth="1"/>
    <col min="6662" max="6662" width="8.7109375" style="5" customWidth="1"/>
    <col min="6663" max="6663" width="6.7109375" style="5" customWidth="1"/>
    <col min="6664" max="6664" width="8.7109375" style="5" customWidth="1"/>
    <col min="6665" max="6665" width="6.7109375" style="5" customWidth="1"/>
    <col min="6666" max="6666" width="8.7109375" style="5" customWidth="1"/>
    <col min="6667" max="6667" width="5.7109375" style="5" customWidth="1"/>
    <col min="6668" max="6668" width="8.7109375" style="5" customWidth="1"/>
    <col min="6669" max="6669" width="7.7109375" style="5" customWidth="1"/>
    <col min="6670" max="6670" width="8.7109375" style="5" customWidth="1"/>
    <col min="6671" max="6671" width="5.7109375" style="5" customWidth="1"/>
    <col min="6672" max="6674" width="8.7109375" style="5" customWidth="1"/>
    <col min="6675" max="6675" width="7.7109375" style="5" customWidth="1"/>
    <col min="6676" max="6676" width="8.7109375" style="5" customWidth="1"/>
    <col min="6677" max="6677" width="7.7109375" style="5" customWidth="1"/>
    <col min="6678" max="6678" width="9.140625" style="5"/>
    <col min="6679" max="6679" width="7.7109375" style="5" customWidth="1"/>
    <col min="6680" max="6680" width="8.7109375" style="5" customWidth="1"/>
    <col min="6681" max="6681" width="5.7109375" style="5" customWidth="1"/>
    <col min="6682" max="6682" width="8.7109375" style="5" customWidth="1"/>
    <col min="6683" max="6683" width="6.7109375" style="5" customWidth="1"/>
    <col min="6684" max="6684" width="8.7109375" style="5" customWidth="1"/>
    <col min="6685" max="6685" width="6.7109375" style="5" customWidth="1"/>
    <col min="6686" max="6686" width="8.7109375" style="5" customWidth="1"/>
    <col min="6687" max="6687" width="6.7109375" style="5" customWidth="1"/>
    <col min="6688" max="6688" width="9.140625" style="5"/>
    <col min="6689" max="6689" width="6.7109375" style="5" customWidth="1"/>
    <col min="6690" max="6690" width="8.7109375" style="5" customWidth="1"/>
    <col min="6691" max="6691" width="6.7109375" style="5" customWidth="1"/>
    <col min="6692" max="6694" width="8.7109375" style="5" customWidth="1"/>
    <col min="6695" max="6695" width="7.7109375" style="5" customWidth="1"/>
    <col min="6696" max="6696" width="9.140625" style="5"/>
    <col min="6697" max="6697" width="9.85546875" style="5" bestFit="1" customWidth="1"/>
    <col min="6698" max="6698" width="9.140625" style="5"/>
    <col min="6699" max="6699" width="9.85546875" style="5" bestFit="1" customWidth="1"/>
    <col min="6700" max="6700" width="11" style="5" bestFit="1" customWidth="1"/>
    <col min="6701" max="6896" width="9.140625" style="5"/>
    <col min="6897" max="6897" width="8.7109375" style="5" customWidth="1"/>
    <col min="6898" max="6898" width="9.7109375" style="5" customWidth="1"/>
    <col min="6899" max="6904" width="8.7109375" style="5" customWidth="1"/>
    <col min="6905" max="6905" width="6.7109375" style="5" customWidth="1"/>
    <col min="6906" max="6906" width="8.7109375" style="5" customWidth="1"/>
    <col min="6907" max="6907" width="6.7109375" style="5" customWidth="1"/>
    <col min="6908" max="6915" width="8.7109375" style="5" customWidth="1"/>
    <col min="6916" max="6916" width="9.140625" style="5"/>
    <col min="6917" max="6917" width="7.7109375" style="5" customWidth="1"/>
    <col min="6918" max="6918" width="8.7109375" style="5" customWidth="1"/>
    <col min="6919" max="6919" width="6.7109375" style="5" customWidth="1"/>
    <col min="6920" max="6920" width="8.7109375" style="5" customWidth="1"/>
    <col min="6921" max="6921" width="6.7109375" style="5" customWidth="1"/>
    <col min="6922" max="6922" width="8.7109375" style="5" customWidth="1"/>
    <col min="6923" max="6923" width="5.7109375" style="5" customWidth="1"/>
    <col min="6924" max="6924" width="8.7109375" style="5" customWidth="1"/>
    <col min="6925" max="6925" width="7.7109375" style="5" customWidth="1"/>
    <col min="6926" max="6926" width="8.7109375" style="5" customWidth="1"/>
    <col min="6927" max="6927" width="5.7109375" style="5" customWidth="1"/>
    <col min="6928" max="6930" width="8.7109375" style="5" customWidth="1"/>
    <col min="6931" max="6931" width="7.7109375" style="5" customWidth="1"/>
    <col min="6932" max="6932" width="8.7109375" style="5" customWidth="1"/>
    <col min="6933" max="6933" width="7.7109375" style="5" customWidth="1"/>
    <col min="6934" max="6934" width="9.140625" style="5"/>
    <col min="6935" max="6935" width="7.7109375" style="5" customWidth="1"/>
    <col min="6936" max="6936" width="8.7109375" style="5" customWidth="1"/>
    <col min="6937" max="6937" width="5.7109375" style="5" customWidth="1"/>
    <col min="6938" max="6938" width="8.7109375" style="5" customWidth="1"/>
    <col min="6939" max="6939" width="6.7109375" style="5" customWidth="1"/>
    <col min="6940" max="6940" width="8.7109375" style="5" customWidth="1"/>
    <col min="6941" max="6941" width="6.7109375" style="5" customWidth="1"/>
    <col min="6942" max="6942" width="8.7109375" style="5" customWidth="1"/>
    <col min="6943" max="6943" width="6.7109375" style="5" customWidth="1"/>
    <col min="6944" max="6944" width="9.140625" style="5"/>
    <col min="6945" max="6945" width="6.7109375" style="5" customWidth="1"/>
    <col min="6946" max="6946" width="8.7109375" style="5" customWidth="1"/>
    <col min="6947" max="6947" width="6.7109375" style="5" customWidth="1"/>
    <col min="6948" max="6950" width="8.7109375" style="5" customWidth="1"/>
    <col min="6951" max="6951" width="7.7109375" style="5" customWidth="1"/>
    <col min="6952" max="6952" width="9.140625" style="5"/>
    <col min="6953" max="6953" width="9.85546875" style="5" bestFit="1" customWidth="1"/>
    <col min="6954" max="6954" width="9.140625" style="5"/>
    <col min="6955" max="6955" width="9.85546875" style="5" bestFit="1" customWidth="1"/>
    <col min="6956" max="6956" width="11" style="5" bestFit="1" customWidth="1"/>
    <col min="6957" max="7152" width="9.140625" style="5"/>
    <col min="7153" max="7153" width="8.7109375" style="5" customWidth="1"/>
    <col min="7154" max="7154" width="9.7109375" style="5" customWidth="1"/>
    <col min="7155" max="7160" width="8.7109375" style="5" customWidth="1"/>
    <col min="7161" max="7161" width="6.7109375" style="5" customWidth="1"/>
    <col min="7162" max="7162" width="8.7109375" style="5" customWidth="1"/>
    <col min="7163" max="7163" width="6.7109375" style="5" customWidth="1"/>
    <col min="7164" max="7171" width="8.7109375" style="5" customWidth="1"/>
    <col min="7172" max="7172" width="9.140625" style="5"/>
    <col min="7173" max="7173" width="7.7109375" style="5" customWidth="1"/>
    <col min="7174" max="7174" width="8.7109375" style="5" customWidth="1"/>
    <col min="7175" max="7175" width="6.7109375" style="5" customWidth="1"/>
    <col min="7176" max="7176" width="8.7109375" style="5" customWidth="1"/>
    <col min="7177" max="7177" width="6.7109375" style="5" customWidth="1"/>
    <col min="7178" max="7178" width="8.7109375" style="5" customWidth="1"/>
    <col min="7179" max="7179" width="5.7109375" style="5" customWidth="1"/>
    <col min="7180" max="7180" width="8.7109375" style="5" customWidth="1"/>
    <col min="7181" max="7181" width="7.7109375" style="5" customWidth="1"/>
    <col min="7182" max="7182" width="8.7109375" style="5" customWidth="1"/>
    <col min="7183" max="7183" width="5.7109375" style="5" customWidth="1"/>
    <col min="7184" max="7186" width="8.7109375" style="5" customWidth="1"/>
    <col min="7187" max="7187" width="7.7109375" style="5" customWidth="1"/>
    <col min="7188" max="7188" width="8.7109375" style="5" customWidth="1"/>
    <col min="7189" max="7189" width="7.7109375" style="5" customWidth="1"/>
    <col min="7190" max="7190" width="9.140625" style="5"/>
    <col min="7191" max="7191" width="7.7109375" style="5" customWidth="1"/>
    <col min="7192" max="7192" width="8.7109375" style="5" customWidth="1"/>
    <col min="7193" max="7193" width="5.7109375" style="5" customWidth="1"/>
    <col min="7194" max="7194" width="8.7109375" style="5" customWidth="1"/>
    <col min="7195" max="7195" width="6.7109375" style="5" customWidth="1"/>
    <col min="7196" max="7196" width="8.7109375" style="5" customWidth="1"/>
    <col min="7197" max="7197" width="6.7109375" style="5" customWidth="1"/>
    <col min="7198" max="7198" width="8.7109375" style="5" customWidth="1"/>
    <col min="7199" max="7199" width="6.7109375" style="5" customWidth="1"/>
    <col min="7200" max="7200" width="9.140625" style="5"/>
    <col min="7201" max="7201" width="6.7109375" style="5" customWidth="1"/>
    <col min="7202" max="7202" width="8.7109375" style="5" customWidth="1"/>
    <col min="7203" max="7203" width="6.7109375" style="5" customWidth="1"/>
    <col min="7204" max="7206" width="8.7109375" style="5" customWidth="1"/>
    <col min="7207" max="7207" width="7.7109375" style="5" customWidth="1"/>
    <col min="7208" max="7208" width="9.140625" style="5"/>
    <col min="7209" max="7209" width="9.85546875" style="5" bestFit="1" customWidth="1"/>
    <col min="7210" max="7210" width="9.140625" style="5"/>
    <col min="7211" max="7211" width="9.85546875" style="5" bestFit="1" customWidth="1"/>
    <col min="7212" max="7212" width="11" style="5" bestFit="1" customWidth="1"/>
    <col min="7213" max="7408" width="9.140625" style="5"/>
    <col min="7409" max="7409" width="8.7109375" style="5" customWidth="1"/>
    <col min="7410" max="7410" width="9.7109375" style="5" customWidth="1"/>
    <col min="7411" max="7416" width="8.7109375" style="5" customWidth="1"/>
    <col min="7417" max="7417" width="6.7109375" style="5" customWidth="1"/>
    <col min="7418" max="7418" width="8.7109375" style="5" customWidth="1"/>
    <col min="7419" max="7419" width="6.7109375" style="5" customWidth="1"/>
    <col min="7420" max="7427" width="8.7109375" style="5" customWidth="1"/>
    <col min="7428" max="7428" width="9.140625" style="5"/>
    <col min="7429" max="7429" width="7.7109375" style="5" customWidth="1"/>
    <col min="7430" max="7430" width="8.7109375" style="5" customWidth="1"/>
    <col min="7431" max="7431" width="6.7109375" style="5" customWidth="1"/>
    <col min="7432" max="7432" width="8.7109375" style="5" customWidth="1"/>
    <col min="7433" max="7433" width="6.7109375" style="5" customWidth="1"/>
    <col min="7434" max="7434" width="8.7109375" style="5" customWidth="1"/>
    <col min="7435" max="7435" width="5.7109375" style="5" customWidth="1"/>
    <col min="7436" max="7436" width="8.7109375" style="5" customWidth="1"/>
    <col min="7437" max="7437" width="7.7109375" style="5" customWidth="1"/>
    <col min="7438" max="7438" width="8.7109375" style="5" customWidth="1"/>
    <col min="7439" max="7439" width="5.7109375" style="5" customWidth="1"/>
    <col min="7440" max="7442" width="8.7109375" style="5" customWidth="1"/>
    <col min="7443" max="7443" width="7.7109375" style="5" customWidth="1"/>
    <col min="7444" max="7444" width="8.7109375" style="5" customWidth="1"/>
    <col min="7445" max="7445" width="7.7109375" style="5" customWidth="1"/>
    <col min="7446" max="7446" width="9.140625" style="5"/>
    <col min="7447" max="7447" width="7.7109375" style="5" customWidth="1"/>
    <col min="7448" max="7448" width="8.7109375" style="5" customWidth="1"/>
    <col min="7449" max="7449" width="5.7109375" style="5" customWidth="1"/>
    <col min="7450" max="7450" width="8.7109375" style="5" customWidth="1"/>
    <col min="7451" max="7451" width="6.7109375" style="5" customWidth="1"/>
    <col min="7452" max="7452" width="8.7109375" style="5" customWidth="1"/>
    <col min="7453" max="7453" width="6.7109375" style="5" customWidth="1"/>
    <col min="7454" max="7454" width="8.7109375" style="5" customWidth="1"/>
    <col min="7455" max="7455" width="6.7109375" style="5" customWidth="1"/>
    <col min="7456" max="7456" width="9.140625" style="5"/>
    <col min="7457" max="7457" width="6.7109375" style="5" customWidth="1"/>
    <col min="7458" max="7458" width="8.7109375" style="5" customWidth="1"/>
    <col min="7459" max="7459" width="6.7109375" style="5" customWidth="1"/>
    <col min="7460" max="7462" width="8.7109375" style="5" customWidth="1"/>
    <col min="7463" max="7463" width="7.7109375" style="5" customWidth="1"/>
    <col min="7464" max="7464" width="9.140625" style="5"/>
    <col min="7465" max="7465" width="9.85546875" style="5" bestFit="1" customWidth="1"/>
    <col min="7466" max="7466" width="9.140625" style="5"/>
    <col min="7467" max="7467" width="9.85546875" style="5" bestFit="1" customWidth="1"/>
    <col min="7468" max="7468" width="11" style="5" bestFit="1" customWidth="1"/>
    <col min="7469" max="7664" width="9.140625" style="5"/>
    <col min="7665" max="7665" width="8.7109375" style="5" customWidth="1"/>
    <col min="7666" max="7666" width="9.7109375" style="5" customWidth="1"/>
    <col min="7667" max="7672" width="8.7109375" style="5" customWidth="1"/>
    <col min="7673" max="7673" width="6.7109375" style="5" customWidth="1"/>
    <col min="7674" max="7674" width="8.7109375" style="5" customWidth="1"/>
    <col min="7675" max="7675" width="6.7109375" style="5" customWidth="1"/>
    <col min="7676" max="7683" width="8.7109375" style="5" customWidth="1"/>
    <col min="7684" max="7684" width="9.140625" style="5"/>
    <col min="7685" max="7685" width="7.7109375" style="5" customWidth="1"/>
    <col min="7686" max="7686" width="8.7109375" style="5" customWidth="1"/>
    <col min="7687" max="7687" width="6.7109375" style="5" customWidth="1"/>
    <col min="7688" max="7688" width="8.7109375" style="5" customWidth="1"/>
    <col min="7689" max="7689" width="6.7109375" style="5" customWidth="1"/>
    <col min="7690" max="7690" width="8.7109375" style="5" customWidth="1"/>
    <col min="7691" max="7691" width="5.7109375" style="5" customWidth="1"/>
    <col min="7692" max="7692" width="8.7109375" style="5" customWidth="1"/>
    <col min="7693" max="7693" width="7.7109375" style="5" customWidth="1"/>
    <col min="7694" max="7694" width="8.7109375" style="5" customWidth="1"/>
    <col min="7695" max="7695" width="5.7109375" style="5" customWidth="1"/>
    <col min="7696" max="7698" width="8.7109375" style="5" customWidth="1"/>
    <col min="7699" max="7699" width="7.7109375" style="5" customWidth="1"/>
    <col min="7700" max="7700" width="8.7109375" style="5" customWidth="1"/>
    <col min="7701" max="7701" width="7.7109375" style="5" customWidth="1"/>
    <col min="7702" max="7702" width="9.140625" style="5"/>
    <col min="7703" max="7703" width="7.7109375" style="5" customWidth="1"/>
    <col min="7704" max="7704" width="8.7109375" style="5" customWidth="1"/>
    <col min="7705" max="7705" width="5.7109375" style="5" customWidth="1"/>
    <col min="7706" max="7706" width="8.7109375" style="5" customWidth="1"/>
    <col min="7707" max="7707" width="6.7109375" style="5" customWidth="1"/>
    <col min="7708" max="7708" width="8.7109375" style="5" customWidth="1"/>
    <col min="7709" max="7709" width="6.7109375" style="5" customWidth="1"/>
    <col min="7710" max="7710" width="8.7109375" style="5" customWidth="1"/>
    <col min="7711" max="7711" width="6.7109375" style="5" customWidth="1"/>
    <col min="7712" max="7712" width="9.140625" style="5"/>
    <col min="7713" max="7713" width="6.7109375" style="5" customWidth="1"/>
    <col min="7714" max="7714" width="8.7109375" style="5" customWidth="1"/>
    <col min="7715" max="7715" width="6.7109375" style="5" customWidth="1"/>
    <col min="7716" max="7718" width="8.7109375" style="5" customWidth="1"/>
    <col min="7719" max="7719" width="7.7109375" style="5" customWidth="1"/>
    <col min="7720" max="7720" width="9.140625" style="5"/>
    <col min="7721" max="7721" width="9.85546875" style="5" bestFit="1" customWidth="1"/>
    <col min="7722" max="7722" width="9.140625" style="5"/>
    <col min="7723" max="7723" width="9.85546875" style="5" bestFit="1" customWidth="1"/>
    <col min="7724" max="7724" width="11" style="5" bestFit="1" customWidth="1"/>
    <col min="7725" max="7920" width="9.140625" style="5"/>
    <col min="7921" max="7921" width="8.7109375" style="5" customWidth="1"/>
    <col min="7922" max="7922" width="9.7109375" style="5" customWidth="1"/>
    <col min="7923" max="7928" width="8.7109375" style="5" customWidth="1"/>
    <col min="7929" max="7929" width="6.7109375" style="5" customWidth="1"/>
    <col min="7930" max="7930" width="8.7109375" style="5" customWidth="1"/>
    <col min="7931" max="7931" width="6.7109375" style="5" customWidth="1"/>
    <col min="7932" max="7939" width="8.7109375" style="5" customWidth="1"/>
    <col min="7940" max="7940" width="9.140625" style="5"/>
    <col min="7941" max="7941" width="7.7109375" style="5" customWidth="1"/>
    <col min="7942" max="7942" width="8.7109375" style="5" customWidth="1"/>
    <col min="7943" max="7943" width="6.7109375" style="5" customWidth="1"/>
    <col min="7944" max="7944" width="8.7109375" style="5" customWidth="1"/>
    <col min="7945" max="7945" width="6.7109375" style="5" customWidth="1"/>
    <col min="7946" max="7946" width="8.7109375" style="5" customWidth="1"/>
    <col min="7947" max="7947" width="5.7109375" style="5" customWidth="1"/>
    <col min="7948" max="7948" width="8.7109375" style="5" customWidth="1"/>
    <col min="7949" max="7949" width="7.7109375" style="5" customWidth="1"/>
    <col min="7950" max="7950" width="8.7109375" style="5" customWidth="1"/>
    <col min="7951" max="7951" width="5.7109375" style="5" customWidth="1"/>
    <col min="7952" max="7954" width="8.7109375" style="5" customWidth="1"/>
    <col min="7955" max="7955" width="7.7109375" style="5" customWidth="1"/>
    <col min="7956" max="7956" width="8.7109375" style="5" customWidth="1"/>
    <col min="7957" max="7957" width="7.7109375" style="5" customWidth="1"/>
    <col min="7958" max="7958" width="9.140625" style="5"/>
    <col min="7959" max="7959" width="7.7109375" style="5" customWidth="1"/>
    <col min="7960" max="7960" width="8.7109375" style="5" customWidth="1"/>
    <col min="7961" max="7961" width="5.7109375" style="5" customWidth="1"/>
    <col min="7962" max="7962" width="8.7109375" style="5" customWidth="1"/>
    <col min="7963" max="7963" width="6.7109375" style="5" customWidth="1"/>
    <col min="7964" max="7964" width="8.7109375" style="5" customWidth="1"/>
    <col min="7965" max="7965" width="6.7109375" style="5" customWidth="1"/>
    <col min="7966" max="7966" width="8.7109375" style="5" customWidth="1"/>
    <col min="7967" max="7967" width="6.7109375" style="5" customWidth="1"/>
    <col min="7968" max="7968" width="9.140625" style="5"/>
    <col min="7969" max="7969" width="6.7109375" style="5" customWidth="1"/>
    <col min="7970" max="7970" width="8.7109375" style="5" customWidth="1"/>
    <col min="7971" max="7971" width="6.7109375" style="5" customWidth="1"/>
    <col min="7972" max="7974" width="8.7109375" style="5" customWidth="1"/>
    <col min="7975" max="7975" width="7.7109375" style="5" customWidth="1"/>
    <col min="7976" max="7976" width="9.140625" style="5"/>
    <col min="7977" max="7977" width="9.85546875" style="5" bestFit="1" customWidth="1"/>
    <col min="7978" max="7978" width="9.140625" style="5"/>
    <col min="7979" max="7979" width="9.85546875" style="5" bestFit="1" customWidth="1"/>
    <col min="7980" max="7980" width="11" style="5" bestFit="1" customWidth="1"/>
    <col min="7981" max="8176" width="9.140625" style="5"/>
    <col min="8177" max="8177" width="8.7109375" style="5" customWidth="1"/>
    <col min="8178" max="8178" width="9.7109375" style="5" customWidth="1"/>
    <col min="8179" max="8184" width="8.7109375" style="5" customWidth="1"/>
    <col min="8185" max="8185" width="6.7109375" style="5" customWidth="1"/>
    <col min="8186" max="8186" width="8.7109375" style="5" customWidth="1"/>
    <col min="8187" max="8187" width="6.7109375" style="5" customWidth="1"/>
    <col min="8188" max="8195" width="8.7109375" style="5" customWidth="1"/>
    <col min="8196" max="8196" width="9.140625" style="5"/>
    <col min="8197" max="8197" width="7.7109375" style="5" customWidth="1"/>
    <col min="8198" max="8198" width="8.7109375" style="5" customWidth="1"/>
    <col min="8199" max="8199" width="6.7109375" style="5" customWidth="1"/>
    <col min="8200" max="8200" width="8.7109375" style="5" customWidth="1"/>
    <col min="8201" max="8201" width="6.7109375" style="5" customWidth="1"/>
    <col min="8202" max="8202" width="8.7109375" style="5" customWidth="1"/>
    <col min="8203" max="8203" width="5.7109375" style="5" customWidth="1"/>
    <col min="8204" max="8204" width="8.7109375" style="5" customWidth="1"/>
    <col min="8205" max="8205" width="7.7109375" style="5" customWidth="1"/>
    <col min="8206" max="8206" width="8.7109375" style="5" customWidth="1"/>
    <col min="8207" max="8207" width="5.7109375" style="5" customWidth="1"/>
    <col min="8208" max="8210" width="8.7109375" style="5" customWidth="1"/>
    <col min="8211" max="8211" width="7.7109375" style="5" customWidth="1"/>
    <col min="8212" max="8212" width="8.7109375" style="5" customWidth="1"/>
    <col min="8213" max="8213" width="7.7109375" style="5" customWidth="1"/>
    <col min="8214" max="8214" width="9.140625" style="5"/>
    <col min="8215" max="8215" width="7.7109375" style="5" customWidth="1"/>
    <col min="8216" max="8216" width="8.7109375" style="5" customWidth="1"/>
    <col min="8217" max="8217" width="5.7109375" style="5" customWidth="1"/>
    <col min="8218" max="8218" width="8.7109375" style="5" customWidth="1"/>
    <col min="8219" max="8219" width="6.7109375" style="5" customWidth="1"/>
    <col min="8220" max="8220" width="8.7109375" style="5" customWidth="1"/>
    <col min="8221" max="8221" width="6.7109375" style="5" customWidth="1"/>
    <col min="8222" max="8222" width="8.7109375" style="5" customWidth="1"/>
    <col min="8223" max="8223" width="6.7109375" style="5" customWidth="1"/>
    <col min="8224" max="8224" width="9.140625" style="5"/>
    <col min="8225" max="8225" width="6.7109375" style="5" customWidth="1"/>
    <col min="8226" max="8226" width="8.7109375" style="5" customWidth="1"/>
    <col min="8227" max="8227" width="6.7109375" style="5" customWidth="1"/>
    <col min="8228" max="8230" width="8.7109375" style="5" customWidth="1"/>
    <col min="8231" max="8231" width="7.7109375" style="5" customWidth="1"/>
    <col min="8232" max="8232" width="9.140625" style="5"/>
    <col min="8233" max="8233" width="9.85546875" style="5" bestFit="1" customWidth="1"/>
    <col min="8234" max="8234" width="9.140625" style="5"/>
    <col min="8235" max="8235" width="9.85546875" style="5" bestFit="1" customWidth="1"/>
    <col min="8236" max="8236" width="11" style="5" bestFit="1" customWidth="1"/>
    <col min="8237" max="8432" width="9.140625" style="5"/>
    <col min="8433" max="8433" width="8.7109375" style="5" customWidth="1"/>
    <col min="8434" max="8434" width="9.7109375" style="5" customWidth="1"/>
    <col min="8435" max="8440" width="8.7109375" style="5" customWidth="1"/>
    <col min="8441" max="8441" width="6.7109375" style="5" customWidth="1"/>
    <col min="8442" max="8442" width="8.7109375" style="5" customWidth="1"/>
    <col min="8443" max="8443" width="6.7109375" style="5" customWidth="1"/>
    <col min="8444" max="8451" width="8.7109375" style="5" customWidth="1"/>
    <col min="8452" max="8452" width="9.140625" style="5"/>
    <col min="8453" max="8453" width="7.7109375" style="5" customWidth="1"/>
    <col min="8454" max="8454" width="8.7109375" style="5" customWidth="1"/>
    <col min="8455" max="8455" width="6.7109375" style="5" customWidth="1"/>
    <col min="8456" max="8456" width="8.7109375" style="5" customWidth="1"/>
    <col min="8457" max="8457" width="6.7109375" style="5" customWidth="1"/>
    <col min="8458" max="8458" width="8.7109375" style="5" customWidth="1"/>
    <col min="8459" max="8459" width="5.7109375" style="5" customWidth="1"/>
    <col min="8460" max="8460" width="8.7109375" style="5" customWidth="1"/>
    <col min="8461" max="8461" width="7.7109375" style="5" customWidth="1"/>
    <col min="8462" max="8462" width="8.7109375" style="5" customWidth="1"/>
    <col min="8463" max="8463" width="5.7109375" style="5" customWidth="1"/>
    <col min="8464" max="8466" width="8.7109375" style="5" customWidth="1"/>
    <col min="8467" max="8467" width="7.7109375" style="5" customWidth="1"/>
    <col min="8468" max="8468" width="8.7109375" style="5" customWidth="1"/>
    <col min="8469" max="8469" width="7.7109375" style="5" customWidth="1"/>
    <col min="8470" max="8470" width="9.140625" style="5"/>
    <col min="8471" max="8471" width="7.7109375" style="5" customWidth="1"/>
    <col min="8472" max="8472" width="8.7109375" style="5" customWidth="1"/>
    <col min="8473" max="8473" width="5.7109375" style="5" customWidth="1"/>
    <col min="8474" max="8474" width="8.7109375" style="5" customWidth="1"/>
    <col min="8475" max="8475" width="6.7109375" style="5" customWidth="1"/>
    <col min="8476" max="8476" width="8.7109375" style="5" customWidth="1"/>
    <col min="8477" max="8477" width="6.7109375" style="5" customWidth="1"/>
    <col min="8478" max="8478" width="8.7109375" style="5" customWidth="1"/>
    <col min="8479" max="8479" width="6.7109375" style="5" customWidth="1"/>
    <col min="8480" max="8480" width="9.140625" style="5"/>
    <col min="8481" max="8481" width="6.7109375" style="5" customWidth="1"/>
    <col min="8482" max="8482" width="8.7109375" style="5" customWidth="1"/>
    <col min="8483" max="8483" width="6.7109375" style="5" customWidth="1"/>
    <col min="8484" max="8486" width="8.7109375" style="5" customWidth="1"/>
    <col min="8487" max="8487" width="7.7109375" style="5" customWidth="1"/>
    <col min="8488" max="8488" width="9.140625" style="5"/>
    <col min="8489" max="8489" width="9.85546875" style="5" bestFit="1" customWidth="1"/>
    <col min="8490" max="8490" width="9.140625" style="5"/>
    <col min="8491" max="8491" width="9.85546875" style="5" bestFit="1" customWidth="1"/>
    <col min="8492" max="8492" width="11" style="5" bestFit="1" customWidth="1"/>
    <col min="8493" max="8688" width="9.140625" style="5"/>
    <col min="8689" max="8689" width="8.7109375" style="5" customWidth="1"/>
    <col min="8690" max="8690" width="9.7109375" style="5" customWidth="1"/>
    <col min="8691" max="8696" width="8.7109375" style="5" customWidth="1"/>
    <col min="8697" max="8697" width="6.7109375" style="5" customWidth="1"/>
    <col min="8698" max="8698" width="8.7109375" style="5" customWidth="1"/>
    <col min="8699" max="8699" width="6.7109375" style="5" customWidth="1"/>
    <col min="8700" max="8707" width="8.7109375" style="5" customWidth="1"/>
    <col min="8708" max="8708" width="9.140625" style="5"/>
    <col min="8709" max="8709" width="7.7109375" style="5" customWidth="1"/>
    <col min="8710" max="8710" width="8.7109375" style="5" customWidth="1"/>
    <col min="8711" max="8711" width="6.7109375" style="5" customWidth="1"/>
    <col min="8712" max="8712" width="8.7109375" style="5" customWidth="1"/>
    <col min="8713" max="8713" width="6.7109375" style="5" customWidth="1"/>
    <col min="8714" max="8714" width="8.7109375" style="5" customWidth="1"/>
    <col min="8715" max="8715" width="5.7109375" style="5" customWidth="1"/>
    <col min="8716" max="8716" width="8.7109375" style="5" customWidth="1"/>
    <col min="8717" max="8717" width="7.7109375" style="5" customWidth="1"/>
    <col min="8718" max="8718" width="8.7109375" style="5" customWidth="1"/>
    <col min="8719" max="8719" width="5.7109375" style="5" customWidth="1"/>
    <col min="8720" max="8722" width="8.7109375" style="5" customWidth="1"/>
    <col min="8723" max="8723" width="7.7109375" style="5" customWidth="1"/>
    <col min="8724" max="8724" width="8.7109375" style="5" customWidth="1"/>
    <col min="8725" max="8725" width="7.7109375" style="5" customWidth="1"/>
    <col min="8726" max="8726" width="9.140625" style="5"/>
    <col min="8727" max="8727" width="7.7109375" style="5" customWidth="1"/>
    <col min="8728" max="8728" width="8.7109375" style="5" customWidth="1"/>
    <col min="8729" max="8729" width="5.7109375" style="5" customWidth="1"/>
    <col min="8730" max="8730" width="8.7109375" style="5" customWidth="1"/>
    <col min="8731" max="8731" width="6.7109375" style="5" customWidth="1"/>
    <col min="8732" max="8732" width="8.7109375" style="5" customWidth="1"/>
    <col min="8733" max="8733" width="6.7109375" style="5" customWidth="1"/>
    <col min="8734" max="8734" width="8.7109375" style="5" customWidth="1"/>
    <col min="8735" max="8735" width="6.7109375" style="5" customWidth="1"/>
    <col min="8736" max="8736" width="9.140625" style="5"/>
    <col min="8737" max="8737" width="6.7109375" style="5" customWidth="1"/>
    <col min="8738" max="8738" width="8.7109375" style="5" customWidth="1"/>
    <col min="8739" max="8739" width="6.7109375" style="5" customWidth="1"/>
    <col min="8740" max="8742" width="8.7109375" style="5" customWidth="1"/>
    <col min="8743" max="8743" width="7.7109375" style="5" customWidth="1"/>
    <col min="8744" max="8744" width="9.140625" style="5"/>
    <col min="8745" max="8745" width="9.85546875" style="5" bestFit="1" customWidth="1"/>
    <col min="8746" max="8746" width="9.140625" style="5"/>
    <col min="8747" max="8747" width="9.85546875" style="5" bestFit="1" customWidth="1"/>
    <col min="8748" max="8748" width="11" style="5" bestFit="1" customWidth="1"/>
    <col min="8749" max="8944" width="9.140625" style="5"/>
    <col min="8945" max="8945" width="8.7109375" style="5" customWidth="1"/>
    <col min="8946" max="8946" width="9.7109375" style="5" customWidth="1"/>
    <col min="8947" max="8952" width="8.7109375" style="5" customWidth="1"/>
    <col min="8953" max="8953" width="6.7109375" style="5" customWidth="1"/>
    <col min="8954" max="8954" width="8.7109375" style="5" customWidth="1"/>
    <col min="8955" max="8955" width="6.7109375" style="5" customWidth="1"/>
    <col min="8956" max="8963" width="8.7109375" style="5" customWidth="1"/>
    <col min="8964" max="8964" width="9.140625" style="5"/>
    <col min="8965" max="8965" width="7.7109375" style="5" customWidth="1"/>
    <col min="8966" max="8966" width="8.7109375" style="5" customWidth="1"/>
    <col min="8967" max="8967" width="6.7109375" style="5" customWidth="1"/>
    <col min="8968" max="8968" width="8.7109375" style="5" customWidth="1"/>
    <col min="8969" max="8969" width="6.7109375" style="5" customWidth="1"/>
    <col min="8970" max="8970" width="8.7109375" style="5" customWidth="1"/>
    <col min="8971" max="8971" width="5.7109375" style="5" customWidth="1"/>
    <col min="8972" max="8972" width="8.7109375" style="5" customWidth="1"/>
    <col min="8973" max="8973" width="7.7109375" style="5" customWidth="1"/>
    <col min="8974" max="8974" width="8.7109375" style="5" customWidth="1"/>
    <col min="8975" max="8975" width="5.7109375" style="5" customWidth="1"/>
    <col min="8976" max="8978" width="8.7109375" style="5" customWidth="1"/>
    <col min="8979" max="8979" width="7.7109375" style="5" customWidth="1"/>
    <col min="8980" max="8980" width="8.7109375" style="5" customWidth="1"/>
    <col min="8981" max="8981" width="7.7109375" style="5" customWidth="1"/>
    <col min="8982" max="8982" width="9.140625" style="5"/>
    <col min="8983" max="8983" width="7.7109375" style="5" customWidth="1"/>
    <col min="8984" max="8984" width="8.7109375" style="5" customWidth="1"/>
    <col min="8985" max="8985" width="5.7109375" style="5" customWidth="1"/>
    <col min="8986" max="8986" width="8.7109375" style="5" customWidth="1"/>
    <col min="8987" max="8987" width="6.7109375" style="5" customWidth="1"/>
    <col min="8988" max="8988" width="8.7109375" style="5" customWidth="1"/>
    <col min="8989" max="8989" width="6.7109375" style="5" customWidth="1"/>
    <col min="8990" max="8990" width="8.7109375" style="5" customWidth="1"/>
    <col min="8991" max="8991" width="6.7109375" style="5" customWidth="1"/>
    <col min="8992" max="8992" width="9.140625" style="5"/>
    <col min="8993" max="8993" width="6.7109375" style="5" customWidth="1"/>
    <col min="8994" max="8994" width="8.7109375" style="5" customWidth="1"/>
    <col min="8995" max="8995" width="6.7109375" style="5" customWidth="1"/>
    <col min="8996" max="8998" width="8.7109375" style="5" customWidth="1"/>
    <col min="8999" max="8999" width="7.7109375" style="5" customWidth="1"/>
    <col min="9000" max="9000" width="9.140625" style="5"/>
    <col min="9001" max="9001" width="9.85546875" style="5" bestFit="1" customWidth="1"/>
    <col min="9002" max="9002" width="9.140625" style="5"/>
    <col min="9003" max="9003" width="9.85546875" style="5" bestFit="1" customWidth="1"/>
    <col min="9004" max="9004" width="11" style="5" bestFit="1" customWidth="1"/>
    <col min="9005" max="9200" width="9.140625" style="5"/>
    <col min="9201" max="9201" width="8.7109375" style="5" customWidth="1"/>
    <col min="9202" max="9202" width="9.7109375" style="5" customWidth="1"/>
    <col min="9203" max="9208" width="8.7109375" style="5" customWidth="1"/>
    <col min="9209" max="9209" width="6.7109375" style="5" customWidth="1"/>
    <col min="9210" max="9210" width="8.7109375" style="5" customWidth="1"/>
    <col min="9211" max="9211" width="6.7109375" style="5" customWidth="1"/>
    <col min="9212" max="9219" width="8.7109375" style="5" customWidth="1"/>
    <col min="9220" max="9220" width="9.140625" style="5"/>
    <col min="9221" max="9221" width="7.7109375" style="5" customWidth="1"/>
    <col min="9222" max="9222" width="8.7109375" style="5" customWidth="1"/>
    <col min="9223" max="9223" width="6.7109375" style="5" customWidth="1"/>
    <col min="9224" max="9224" width="8.7109375" style="5" customWidth="1"/>
    <col min="9225" max="9225" width="6.7109375" style="5" customWidth="1"/>
    <col min="9226" max="9226" width="8.7109375" style="5" customWidth="1"/>
    <col min="9227" max="9227" width="5.7109375" style="5" customWidth="1"/>
    <col min="9228" max="9228" width="8.7109375" style="5" customWidth="1"/>
    <col min="9229" max="9229" width="7.7109375" style="5" customWidth="1"/>
    <col min="9230" max="9230" width="8.7109375" style="5" customWidth="1"/>
    <col min="9231" max="9231" width="5.7109375" style="5" customWidth="1"/>
    <col min="9232" max="9234" width="8.7109375" style="5" customWidth="1"/>
    <col min="9235" max="9235" width="7.7109375" style="5" customWidth="1"/>
    <col min="9236" max="9236" width="8.7109375" style="5" customWidth="1"/>
    <col min="9237" max="9237" width="7.7109375" style="5" customWidth="1"/>
    <col min="9238" max="9238" width="9.140625" style="5"/>
    <col min="9239" max="9239" width="7.7109375" style="5" customWidth="1"/>
    <col min="9240" max="9240" width="8.7109375" style="5" customWidth="1"/>
    <col min="9241" max="9241" width="5.7109375" style="5" customWidth="1"/>
    <col min="9242" max="9242" width="8.7109375" style="5" customWidth="1"/>
    <col min="9243" max="9243" width="6.7109375" style="5" customWidth="1"/>
    <col min="9244" max="9244" width="8.7109375" style="5" customWidth="1"/>
    <col min="9245" max="9245" width="6.7109375" style="5" customWidth="1"/>
    <col min="9246" max="9246" width="8.7109375" style="5" customWidth="1"/>
    <col min="9247" max="9247" width="6.7109375" style="5" customWidth="1"/>
    <col min="9248" max="9248" width="9.140625" style="5"/>
    <col min="9249" max="9249" width="6.7109375" style="5" customWidth="1"/>
    <col min="9250" max="9250" width="8.7109375" style="5" customWidth="1"/>
    <col min="9251" max="9251" width="6.7109375" style="5" customWidth="1"/>
    <col min="9252" max="9254" width="8.7109375" style="5" customWidth="1"/>
    <col min="9255" max="9255" width="7.7109375" style="5" customWidth="1"/>
    <col min="9256" max="9256" width="9.140625" style="5"/>
    <col min="9257" max="9257" width="9.85546875" style="5" bestFit="1" customWidth="1"/>
    <col min="9258" max="9258" width="9.140625" style="5"/>
    <col min="9259" max="9259" width="9.85546875" style="5" bestFit="1" customWidth="1"/>
    <col min="9260" max="9260" width="11" style="5" bestFit="1" customWidth="1"/>
    <col min="9261" max="9456" width="9.140625" style="5"/>
    <col min="9457" max="9457" width="8.7109375" style="5" customWidth="1"/>
    <col min="9458" max="9458" width="9.7109375" style="5" customWidth="1"/>
    <col min="9459" max="9464" width="8.7109375" style="5" customWidth="1"/>
    <col min="9465" max="9465" width="6.7109375" style="5" customWidth="1"/>
    <col min="9466" max="9466" width="8.7109375" style="5" customWidth="1"/>
    <col min="9467" max="9467" width="6.7109375" style="5" customWidth="1"/>
    <col min="9468" max="9475" width="8.7109375" style="5" customWidth="1"/>
    <col min="9476" max="9476" width="9.140625" style="5"/>
    <col min="9477" max="9477" width="7.7109375" style="5" customWidth="1"/>
    <col min="9478" max="9478" width="8.7109375" style="5" customWidth="1"/>
    <col min="9479" max="9479" width="6.7109375" style="5" customWidth="1"/>
    <col min="9480" max="9480" width="8.7109375" style="5" customWidth="1"/>
    <col min="9481" max="9481" width="6.7109375" style="5" customWidth="1"/>
    <col min="9482" max="9482" width="8.7109375" style="5" customWidth="1"/>
    <col min="9483" max="9483" width="5.7109375" style="5" customWidth="1"/>
    <col min="9484" max="9484" width="8.7109375" style="5" customWidth="1"/>
    <col min="9485" max="9485" width="7.7109375" style="5" customWidth="1"/>
    <col min="9486" max="9486" width="8.7109375" style="5" customWidth="1"/>
    <col min="9487" max="9487" width="5.7109375" style="5" customWidth="1"/>
    <col min="9488" max="9490" width="8.7109375" style="5" customWidth="1"/>
    <col min="9491" max="9491" width="7.7109375" style="5" customWidth="1"/>
    <col min="9492" max="9492" width="8.7109375" style="5" customWidth="1"/>
    <col min="9493" max="9493" width="7.7109375" style="5" customWidth="1"/>
    <col min="9494" max="9494" width="9.140625" style="5"/>
    <col min="9495" max="9495" width="7.7109375" style="5" customWidth="1"/>
    <col min="9496" max="9496" width="8.7109375" style="5" customWidth="1"/>
    <col min="9497" max="9497" width="5.7109375" style="5" customWidth="1"/>
    <col min="9498" max="9498" width="8.7109375" style="5" customWidth="1"/>
    <col min="9499" max="9499" width="6.7109375" style="5" customWidth="1"/>
    <col min="9500" max="9500" width="8.7109375" style="5" customWidth="1"/>
    <col min="9501" max="9501" width="6.7109375" style="5" customWidth="1"/>
    <col min="9502" max="9502" width="8.7109375" style="5" customWidth="1"/>
    <col min="9503" max="9503" width="6.7109375" style="5" customWidth="1"/>
    <col min="9504" max="9504" width="9.140625" style="5"/>
    <col min="9505" max="9505" width="6.7109375" style="5" customWidth="1"/>
    <col min="9506" max="9506" width="8.7109375" style="5" customWidth="1"/>
    <col min="9507" max="9507" width="6.7109375" style="5" customWidth="1"/>
    <col min="9508" max="9510" width="8.7109375" style="5" customWidth="1"/>
    <col min="9511" max="9511" width="7.7109375" style="5" customWidth="1"/>
    <col min="9512" max="9512" width="9.140625" style="5"/>
    <col min="9513" max="9513" width="9.85546875" style="5" bestFit="1" customWidth="1"/>
    <col min="9514" max="9514" width="9.140625" style="5"/>
    <col min="9515" max="9515" width="9.85546875" style="5" bestFit="1" customWidth="1"/>
    <col min="9516" max="9516" width="11" style="5" bestFit="1" customWidth="1"/>
    <col min="9517" max="9712" width="9.140625" style="5"/>
    <col min="9713" max="9713" width="8.7109375" style="5" customWidth="1"/>
    <col min="9714" max="9714" width="9.7109375" style="5" customWidth="1"/>
    <col min="9715" max="9720" width="8.7109375" style="5" customWidth="1"/>
    <col min="9721" max="9721" width="6.7109375" style="5" customWidth="1"/>
    <col min="9722" max="9722" width="8.7109375" style="5" customWidth="1"/>
    <col min="9723" max="9723" width="6.7109375" style="5" customWidth="1"/>
    <col min="9724" max="9731" width="8.7109375" style="5" customWidth="1"/>
    <col min="9732" max="9732" width="9.140625" style="5"/>
    <col min="9733" max="9733" width="7.7109375" style="5" customWidth="1"/>
    <col min="9734" max="9734" width="8.7109375" style="5" customWidth="1"/>
    <col min="9735" max="9735" width="6.7109375" style="5" customWidth="1"/>
    <col min="9736" max="9736" width="8.7109375" style="5" customWidth="1"/>
    <col min="9737" max="9737" width="6.7109375" style="5" customWidth="1"/>
    <col min="9738" max="9738" width="8.7109375" style="5" customWidth="1"/>
    <col min="9739" max="9739" width="5.7109375" style="5" customWidth="1"/>
    <col min="9740" max="9740" width="8.7109375" style="5" customWidth="1"/>
    <col min="9741" max="9741" width="7.7109375" style="5" customWidth="1"/>
    <col min="9742" max="9742" width="8.7109375" style="5" customWidth="1"/>
    <col min="9743" max="9743" width="5.7109375" style="5" customWidth="1"/>
    <col min="9744" max="9746" width="8.7109375" style="5" customWidth="1"/>
    <col min="9747" max="9747" width="7.7109375" style="5" customWidth="1"/>
    <col min="9748" max="9748" width="8.7109375" style="5" customWidth="1"/>
    <col min="9749" max="9749" width="7.7109375" style="5" customWidth="1"/>
    <col min="9750" max="9750" width="9.140625" style="5"/>
    <col min="9751" max="9751" width="7.7109375" style="5" customWidth="1"/>
    <col min="9752" max="9752" width="8.7109375" style="5" customWidth="1"/>
    <col min="9753" max="9753" width="5.7109375" style="5" customWidth="1"/>
    <col min="9754" max="9754" width="8.7109375" style="5" customWidth="1"/>
    <col min="9755" max="9755" width="6.7109375" style="5" customWidth="1"/>
    <col min="9756" max="9756" width="8.7109375" style="5" customWidth="1"/>
    <col min="9757" max="9757" width="6.7109375" style="5" customWidth="1"/>
    <col min="9758" max="9758" width="8.7109375" style="5" customWidth="1"/>
    <col min="9759" max="9759" width="6.7109375" style="5" customWidth="1"/>
    <col min="9760" max="9760" width="9.140625" style="5"/>
    <col min="9761" max="9761" width="6.7109375" style="5" customWidth="1"/>
    <col min="9762" max="9762" width="8.7109375" style="5" customWidth="1"/>
    <col min="9763" max="9763" width="6.7109375" style="5" customWidth="1"/>
    <col min="9764" max="9766" width="8.7109375" style="5" customWidth="1"/>
    <col min="9767" max="9767" width="7.7109375" style="5" customWidth="1"/>
    <col min="9768" max="9768" width="9.140625" style="5"/>
    <col min="9769" max="9769" width="9.85546875" style="5" bestFit="1" customWidth="1"/>
    <col min="9770" max="9770" width="9.140625" style="5"/>
    <col min="9771" max="9771" width="9.85546875" style="5" bestFit="1" customWidth="1"/>
    <col min="9772" max="9772" width="11" style="5" bestFit="1" customWidth="1"/>
    <col min="9773" max="9968" width="9.140625" style="5"/>
    <col min="9969" max="9969" width="8.7109375" style="5" customWidth="1"/>
    <col min="9970" max="9970" width="9.7109375" style="5" customWidth="1"/>
    <col min="9971" max="9976" width="8.7109375" style="5" customWidth="1"/>
    <col min="9977" max="9977" width="6.7109375" style="5" customWidth="1"/>
    <col min="9978" max="9978" width="8.7109375" style="5" customWidth="1"/>
    <col min="9979" max="9979" width="6.7109375" style="5" customWidth="1"/>
    <col min="9980" max="9987" width="8.7109375" style="5" customWidth="1"/>
    <col min="9988" max="9988" width="9.140625" style="5"/>
    <col min="9989" max="9989" width="7.7109375" style="5" customWidth="1"/>
    <col min="9990" max="9990" width="8.7109375" style="5" customWidth="1"/>
    <col min="9991" max="9991" width="6.7109375" style="5" customWidth="1"/>
    <col min="9992" max="9992" width="8.7109375" style="5" customWidth="1"/>
    <col min="9993" max="9993" width="6.7109375" style="5" customWidth="1"/>
    <col min="9994" max="9994" width="8.7109375" style="5" customWidth="1"/>
    <col min="9995" max="9995" width="5.7109375" style="5" customWidth="1"/>
    <col min="9996" max="9996" width="8.7109375" style="5" customWidth="1"/>
    <col min="9997" max="9997" width="7.7109375" style="5" customWidth="1"/>
    <col min="9998" max="9998" width="8.7109375" style="5" customWidth="1"/>
    <col min="9999" max="9999" width="5.7109375" style="5" customWidth="1"/>
    <col min="10000" max="10002" width="8.7109375" style="5" customWidth="1"/>
    <col min="10003" max="10003" width="7.7109375" style="5" customWidth="1"/>
    <col min="10004" max="10004" width="8.7109375" style="5" customWidth="1"/>
    <col min="10005" max="10005" width="7.7109375" style="5" customWidth="1"/>
    <col min="10006" max="10006" width="9.140625" style="5"/>
    <col min="10007" max="10007" width="7.7109375" style="5" customWidth="1"/>
    <col min="10008" max="10008" width="8.7109375" style="5" customWidth="1"/>
    <col min="10009" max="10009" width="5.7109375" style="5" customWidth="1"/>
    <col min="10010" max="10010" width="8.7109375" style="5" customWidth="1"/>
    <col min="10011" max="10011" width="6.7109375" style="5" customWidth="1"/>
    <col min="10012" max="10012" width="8.7109375" style="5" customWidth="1"/>
    <col min="10013" max="10013" width="6.7109375" style="5" customWidth="1"/>
    <col min="10014" max="10014" width="8.7109375" style="5" customWidth="1"/>
    <col min="10015" max="10015" width="6.7109375" style="5" customWidth="1"/>
    <col min="10016" max="10016" width="9.140625" style="5"/>
    <col min="10017" max="10017" width="6.7109375" style="5" customWidth="1"/>
    <col min="10018" max="10018" width="8.7109375" style="5" customWidth="1"/>
    <col min="10019" max="10019" width="6.7109375" style="5" customWidth="1"/>
    <col min="10020" max="10022" width="8.7109375" style="5" customWidth="1"/>
    <col min="10023" max="10023" width="7.7109375" style="5" customWidth="1"/>
    <col min="10024" max="10024" width="9.140625" style="5"/>
    <col min="10025" max="10025" width="9.85546875" style="5" bestFit="1" customWidth="1"/>
    <col min="10026" max="10026" width="9.140625" style="5"/>
    <col min="10027" max="10027" width="9.85546875" style="5" bestFit="1" customWidth="1"/>
    <col min="10028" max="10028" width="11" style="5" bestFit="1" customWidth="1"/>
    <col min="10029" max="10224" width="9.140625" style="5"/>
    <col min="10225" max="10225" width="8.7109375" style="5" customWidth="1"/>
    <col min="10226" max="10226" width="9.7109375" style="5" customWidth="1"/>
    <col min="10227" max="10232" width="8.7109375" style="5" customWidth="1"/>
    <col min="10233" max="10233" width="6.7109375" style="5" customWidth="1"/>
    <col min="10234" max="10234" width="8.7109375" style="5" customWidth="1"/>
    <col min="10235" max="10235" width="6.7109375" style="5" customWidth="1"/>
    <col min="10236" max="10243" width="8.7109375" style="5" customWidth="1"/>
    <col min="10244" max="10244" width="9.140625" style="5"/>
    <col min="10245" max="10245" width="7.7109375" style="5" customWidth="1"/>
    <col min="10246" max="10246" width="8.7109375" style="5" customWidth="1"/>
    <col min="10247" max="10247" width="6.7109375" style="5" customWidth="1"/>
    <col min="10248" max="10248" width="8.7109375" style="5" customWidth="1"/>
    <col min="10249" max="10249" width="6.7109375" style="5" customWidth="1"/>
    <col min="10250" max="10250" width="8.7109375" style="5" customWidth="1"/>
    <col min="10251" max="10251" width="5.7109375" style="5" customWidth="1"/>
    <col min="10252" max="10252" width="8.7109375" style="5" customWidth="1"/>
    <col min="10253" max="10253" width="7.7109375" style="5" customWidth="1"/>
    <col min="10254" max="10254" width="8.7109375" style="5" customWidth="1"/>
    <col min="10255" max="10255" width="5.7109375" style="5" customWidth="1"/>
    <col min="10256" max="10258" width="8.7109375" style="5" customWidth="1"/>
    <col min="10259" max="10259" width="7.7109375" style="5" customWidth="1"/>
    <col min="10260" max="10260" width="8.7109375" style="5" customWidth="1"/>
    <col min="10261" max="10261" width="7.7109375" style="5" customWidth="1"/>
    <col min="10262" max="10262" width="9.140625" style="5"/>
    <col min="10263" max="10263" width="7.7109375" style="5" customWidth="1"/>
    <col min="10264" max="10264" width="8.7109375" style="5" customWidth="1"/>
    <col min="10265" max="10265" width="5.7109375" style="5" customWidth="1"/>
    <col min="10266" max="10266" width="8.7109375" style="5" customWidth="1"/>
    <col min="10267" max="10267" width="6.7109375" style="5" customWidth="1"/>
    <col min="10268" max="10268" width="8.7109375" style="5" customWidth="1"/>
    <col min="10269" max="10269" width="6.7109375" style="5" customWidth="1"/>
    <col min="10270" max="10270" width="8.7109375" style="5" customWidth="1"/>
    <col min="10271" max="10271" width="6.7109375" style="5" customWidth="1"/>
    <col min="10272" max="10272" width="9.140625" style="5"/>
    <col min="10273" max="10273" width="6.7109375" style="5" customWidth="1"/>
    <col min="10274" max="10274" width="8.7109375" style="5" customWidth="1"/>
    <col min="10275" max="10275" width="6.7109375" style="5" customWidth="1"/>
    <col min="10276" max="10278" width="8.7109375" style="5" customWidth="1"/>
    <col min="10279" max="10279" width="7.7109375" style="5" customWidth="1"/>
    <col min="10280" max="10280" width="9.140625" style="5"/>
    <col min="10281" max="10281" width="9.85546875" style="5" bestFit="1" customWidth="1"/>
    <col min="10282" max="10282" width="9.140625" style="5"/>
    <col min="10283" max="10283" width="9.85546875" style="5" bestFit="1" customWidth="1"/>
    <col min="10284" max="10284" width="11" style="5" bestFit="1" customWidth="1"/>
    <col min="10285" max="10480" width="9.140625" style="5"/>
    <col min="10481" max="10481" width="8.7109375" style="5" customWidth="1"/>
    <col min="10482" max="10482" width="9.7109375" style="5" customWidth="1"/>
    <col min="10483" max="10488" width="8.7109375" style="5" customWidth="1"/>
    <col min="10489" max="10489" width="6.7109375" style="5" customWidth="1"/>
    <col min="10490" max="10490" width="8.7109375" style="5" customWidth="1"/>
    <col min="10491" max="10491" width="6.7109375" style="5" customWidth="1"/>
    <col min="10492" max="10499" width="8.7109375" style="5" customWidth="1"/>
    <col min="10500" max="10500" width="9.140625" style="5"/>
    <col min="10501" max="10501" width="7.7109375" style="5" customWidth="1"/>
    <col min="10502" max="10502" width="8.7109375" style="5" customWidth="1"/>
    <col min="10503" max="10503" width="6.7109375" style="5" customWidth="1"/>
    <col min="10504" max="10504" width="8.7109375" style="5" customWidth="1"/>
    <col min="10505" max="10505" width="6.7109375" style="5" customWidth="1"/>
    <col min="10506" max="10506" width="8.7109375" style="5" customWidth="1"/>
    <col min="10507" max="10507" width="5.7109375" style="5" customWidth="1"/>
    <col min="10508" max="10508" width="8.7109375" style="5" customWidth="1"/>
    <col min="10509" max="10509" width="7.7109375" style="5" customWidth="1"/>
    <col min="10510" max="10510" width="8.7109375" style="5" customWidth="1"/>
    <col min="10511" max="10511" width="5.7109375" style="5" customWidth="1"/>
    <col min="10512" max="10514" width="8.7109375" style="5" customWidth="1"/>
    <col min="10515" max="10515" width="7.7109375" style="5" customWidth="1"/>
    <col min="10516" max="10516" width="8.7109375" style="5" customWidth="1"/>
    <col min="10517" max="10517" width="7.7109375" style="5" customWidth="1"/>
    <col min="10518" max="10518" width="9.140625" style="5"/>
    <col min="10519" max="10519" width="7.7109375" style="5" customWidth="1"/>
    <col min="10520" max="10520" width="8.7109375" style="5" customWidth="1"/>
    <col min="10521" max="10521" width="5.7109375" style="5" customWidth="1"/>
    <col min="10522" max="10522" width="8.7109375" style="5" customWidth="1"/>
    <col min="10523" max="10523" width="6.7109375" style="5" customWidth="1"/>
    <col min="10524" max="10524" width="8.7109375" style="5" customWidth="1"/>
    <col min="10525" max="10525" width="6.7109375" style="5" customWidth="1"/>
    <col min="10526" max="10526" width="8.7109375" style="5" customWidth="1"/>
    <col min="10527" max="10527" width="6.7109375" style="5" customWidth="1"/>
    <col min="10528" max="10528" width="9.140625" style="5"/>
    <col min="10529" max="10529" width="6.7109375" style="5" customWidth="1"/>
    <col min="10530" max="10530" width="8.7109375" style="5" customWidth="1"/>
    <col min="10531" max="10531" width="6.7109375" style="5" customWidth="1"/>
    <col min="10532" max="10534" width="8.7109375" style="5" customWidth="1"/>
    <col min="10535" max="10535" width="7.7109375" style="5" customWidth="1"/>
    <col min="10536" max="10536" width="9.140625" style="5"/>
    <col min="10537" max="10537" width="9.85546875" style="5" bestFit="1" customWidth="1"/>
    <col min="10538" max="10538" width="9.140625" style="5"/>
    <col min="10539" max="10539" width="9.85546875" style="5" bestFit="1" customWidth="1"/>
    <col min="10540" max="10540" width="11" style="5" bestFit="1" customWidth="1"/>
    <col min="10541" max="10736" width="9.140625" style="5"/>
    <col min="10737" max="10737" width="8.7109375" style="5" customWidth="1"/>
    <col min="10738" max="10738" width="9.7109375" style="5" customWidth="1"/>
    <col min="10739" max="10744" width="8.7109375" style="5" customWidth="1"/>
    <col min="10745" max="10745" width="6.7109375" style="5" customWidth="1"/>
    <col min="10746" max="10746" width="8.7109375" style="5" customWidth="1"/>
    <col min="10747" max="10747" width="6.7109375" style="5" customWidth="1"/>
    <col min="10748" max="10755" width="8.7109375" style="5" customWidth="1"/>
    <col min="10756" max="10756" width="9.140625" style="5"/>
    <col min="10757" max="10757" width="7.7109375" style="5" customWidth="1"/>
    <col min="10758" max="10758" width="8.7109375" style="5" customWidth="1"/>
    <col min="10759" max="10759" width="6.7109375" style="5" customWidth="1"/>
    <col min="10760" max="10760" width="8.7109375" style="5" customWidth="1"/>
    <col min="10761" max="10761" width="6.7109375" style="5" customWidth="1"/>
    <col min="10762" max="10762" width="8.7109375" style="5" customWidth="1"/>
    <col min="10763" max="10763" width="5.7109375" style="5" customWidth="1"/>
    <col min="10764" max="10764" width="8.7109375" style="5" customWidth="1"/>
    <col min="10765" max="10765" width="7.7109375" style="5" customWidth="1"/>
    <col min="10766" max="10766" width="8.7109375" style="5" customWidth="1"/>
    <col min="10767" max="10767" width="5.7109375" style="5" customWidth="1"/>
    <col min="10768" max="10770" width="8.7109375" style="5" customWidth="1"/>
    <col min="10771" max="10771" width="7.7109375" style="5" customWidth="1"/>
    <col min="10772" max="10772" width="8.7109375" style="5" customWidth="1"/>
    <col min="10773" max="10773" width="7.7109375" style="5" customWidth="1"/>
    <col min="10774" max="10774" width="9.140625" style="5"/>
    <col min="10775" max="10775" width="7.7109375" style="5" customWidth="1"/>
    <col min="10776" max="10776" width="8.7109375" style="5" customWidth="1"/>
    <col min="10777" max="10777" width="5.7109375" style="5" customWidth="1"/>
    <col min="10778" max="10778" width="8.7109375" style="5" customWidth="1"/>
    <col min="10779" max="10779" width="6.7109375" style="5" customWidth="1"/>
    <col min="10780" max="10780" width="8.7109375" style="5" customWidth="1"/>
    <col min="10781" max="10781" width="6.7109375" style="5" customWidth="1"/>
    <col min="10782" max="10782" width="8.7109375" style="5" customWidth="1"/>
    <col min="10783" max="10783" width="6.7109375" style="5" customWidth="1"/>
    <col min="10784" max="10784" width="9.140625" style="5"/>
    <col min="10785" max="10785" width="6.7109375" style="5" customWidth="1"/>
    <col min="10786" max="10786" width="8.7109375" style="5" customWidth="1"/>
    <col min="10787" max="10787" width="6.7109375" style="5" customWidth="1"/>
    <col min="10788" max="10790" width="8.7109375" style="5" customWidth="1"/>
    <col min="10791" max="10791" width="7.7109375" style="5" customWidth="1"/>
    <col min="10792" max="10792" width="9.140625" style="5"/>
    <col min="10793" max="10793" width="9.85546875" style="5" bestFit="1" customWidth="1"/>
    <col min="10794" max="10794" width="9.140625" style="5"/>
    <col min="10795" max="10795" width="9.85546875" style="5" bestFit="1" customWidth="1"/>
    <col min="10796" max="10796" width="11" style="5" bestFit="1" customWidth="1"/>
    <col min="10797" max="10992" width="9.140625" style="5"/>
    <col min="10993" max="10993" width="8.7109375" style="5" customWidth="1"/>
    <col min="10994" max="10994" width="9.7109375" style="5" customWidth="1"/>
    <col min="10995" max="11000" width="8.7109375" style="5" customWidth="1"/>
    <col min="11001" max="11001" width="6.7109375" style="5" customWidth="1"/>
    <col min="11002" max="11002" width="8.7109375" style="5" customWidth="1"/>
    <col min="11003" max="11003" width="6.7109375" style="5" customWidth="1"/>
    <col min="11004" max="11011" width="8.7109375" style="5" customWidth="1"/>
    <col min="11012" max="11012" width="9.140625" style="5"/>
    <col min="11013" max="11013" width="7.7109375" style="5" customWidth="1"/>
    <col min="11014" max="11014" width="8.7109375" style="5" customWidth="1"/>
    <col min="11015" max="11015" width="6.7109375" style="5" customWidth="1"/>
    <col min="11016" max="11016" width="8.7109375" style="5" customWidth="1"/>
    <col min="11017" max="11017" width="6.7109375" style="5" customWidth="1"/>
    <col min="11018" max="11018" width="8.7109375" style="5" customWidth="1"/>
    <col min="11019" max="11019" width="5.7109375" style="5" customWidth="1"/>
    <col min="11020" max="11020" width="8.7109375" style="5" customWidth="1"/>
    <col min="11021" max="11021" width="7.7109375" style="5" customWidth="1"/>
    <col min="11022" max="11022" width="8.7109375" style="5" customWidth="1"/>
    <col min="11023" max="11023" width="5.7109375" style="5" customWidth="1"/>
    <col min="11024" max="11026" width="8.7109375" style="5" customWidth="1"/>
    <col min="11027" max="11027" width="7.7109375" style="5" customWidth="1"/>
    <col min="11028" max="11028" width="8.7109375" style="5" customWidth="1"/>
    <col min="11029" max="11029" width="7.7109375" style="5" customWidth="1"/>
    <col min="11030" max="11030" width="9.140625" style="5"/>
    <col min="11031" max="11031" width="7.7109375" style="5" customWidth="1"/>
    <col min="11032" max="11032" width="8.7109375" style="5" customWidth="1"/>
    <col min="11033" max="11033" width="5.7109375" style="5" customWidth="1"/>
    <col min="11034" max="11034" width="8.7109375" style="5" customWidth="1"/>
    <col min="11035" max="11035" width="6.7109375" style="5" customWidth="1"/>
    <col min="11036" max="11036" width="8.7109375" style="5" customWidth="1"/>
    <col min="11037" max="11037" width="6.7109375" style="5" customWidth="1"/>
    <col min="11038" max="11038" width="8.7109375" style="5" customWidth="1"/>
    <col min="11039" max="11039" width="6.7109375" style="5" customWidth="1"/>
    <col min="11040" max="11040" width="9.140625" style="5"/>
    <col min="11041" max="11041" width="6.7109375" style="5" customWidth="1"/>
    <col min="11042" max="11042" width="8.7109375" style="5" customWidth="1"/>
    <col min="11043" max="11043" width="6.7109375" style="5" customWidth="1"/>
    <col min="11044" max="11046" width="8.7109375" style="5" customWidth="1"/>
    <col min="11047" max="11047" width="7.7109375" style="5" customWidth="1"/>
    <col min="11048" max="11048" width="9.140625" style="5"/>
    <col min="11049" max="11049" width="9.85546875" style="5" bestFit="1" customWidth="1"/>
    <col min="11050" max="11050" width="9.140625" style="5"/>
    <col min="11051" max="11051" width="9.85546875" style="5" bestFit="1" customWidth="1"/>
    <col min="11052" max="11052" width="11" style="5" bestFit="1" customWidth="1"/>
    <col min="11053" max="11248" width="9.140625" style="5"/>
    <col min="11249" max="11249" width="8.7109375" style="5" customWidth="1"/>
    <col min="11250" max="11250" width="9.7109375" style="5" customWidth="1"/>
    <col min="11251" max="11256" width="8.7109375" style="5" customWidth="1"/>
    <col min="11257" max="11257" width="6.7109375" style="5" customWidth="1"/>
    <col min="11258" max="11258" width="8.7109375" style="5" customWidth="1"/>
    <col min="11259" max="11259" width="6.7109375" style="5" customWidth="1"/>
    <col min="11260" max="11267" width="8.7109375" style="5" customWidth="1"/>
    <col min="11268" max="11268" width="9.140625" style="5"/>
    <col min="11269" max="11269" width="7.7109375" style="5" customWidth="1"/>
    <col min="11270" max="11270" width="8.7109375" style="5" customWidth="1"/>
    <col min="11271" max="11271" width="6.7109375" style="5" customWidth="1"/>
    <col min="11272" max="11272" width="8.7109375" style="5" customWidth="1"/>
    <col min="11273" max="11273" width="6.7109375" style="5" customWidth="1"/>
    <col min="11274" max="11274" width="8.7109375" style="5" customWidth="1"/>
    <col min="11275" max="11275" width="5.7109375" style="5" customWidth="1"/>
    <col min="11276" max="11276" width="8.7109375" style="5" customWidth="1"/>
    <col min="11277" max="11277" width="7.7109375" style="5" customWidth="1"/>
    <col min="11278" max="11278" width="8.7109375" style="5" customWidth="1"/>
    <col min="11279" max="11279" width="5.7109375" style="5" customWidth="1"/>
    <col min="11280" max="11282" width="8.7109375" style="5" customWidth="1"/>
    <col min="11283" max="11283" width="7.7109375" style="5" customWidth="1"/>
    <col min="11284" max="11284" width="8.7109375" style="5" customWidth="1"/>
    <col min="11285" max="11285" width="7.7109375" style="5" customWidth="1"/>
    <col min="11286" max="11286" width="9.140625" style="5"/>
    <col min="11287" max="11287" width="7.7109375" style="5" customWidth="1"/>
    <col min="11288" max="11288" width="8.7109375" style="5" customWidth="1"/>
    <col min="11289" max="11289" width="5.7109375" style="5" customWidth="1"/>
    <col min="11290" max="11290" width="8.7109375" style="5" customWidth="1"/>
    <col min="11291" max="11291" width="6.7109375" style="5" customWidth="1"/>
    <col min="11292" max="11292" width="8.7109375" style="5" customWidth="1"/>
    <col min="11293" max="11293" width="6.7109375" style="5" customWidth="1"/>
    <col min="11294" max="11294" width="8.7109375" style="5" customWidth="1"/>
    <col min="11295" max="11295" width="6.7109375" style="5" customWidth="1"/>
    <col min="11296" max="11296" width="9.140625" style="5"/>
    <col min="11297" max="11297" width="6.7109375" style="5" customWidth="1"/>
    <col min="11298" max="11298" width="8.7109375" style="5" customWidth="1"/>
    <col min="11299" max="11299" width="6.7109375" style="5" customWidth="1"/>
    <col min="11300" max="11302" width="8.7109375" style="5" customWidth="1"/>
    <col min="11303" max="11303" width="7.7109375" style="5" customWidth="1"/>
    <col min="11304" max="11304" width="9.140625" style="5"/>
    <col min="11305" max="11305" width="9.85546875" style="5" bestFit="1" customWidth="1"/>
    <col min="11306" max="11306" width="9.140625" style="5"/>
    <col min="11307" max="11307" width="9.85546875" style="5" bestFit="1" customWidth="1"/>
    <col min="11308" max="11308" width="11" style="5" bestFit="1" customWidth="1"/>
    <col min="11309" max="11504" width="9.140625" style="5"/>
    <col min="11505" max="11505" width="8.7109375" style="5" customWidth="1"/>
    <col min="11506" max="11506" width="9.7109375" style="5" customWidth="1"/>
    <col min="11507" max="11512" width="8.7109375" style="5" customWidth="1"/>
    <col min="11513" max="11513" width="6.7109375" style="5" customWidth="1"/>
    <col min="11514" max="11514" width="8.7109375" style="5" customWidth="1"/>
    <col min="11515" max="11515" width="6.7109375" style="5" customWidth="1"/>
    <col min="11516" max="11523" width="8.7109375" style="5" customWidth="1"/>
    <col min="11524" max="11524" width="9.140625" style="5"/>
    <col min="11525" max="11525" width="7.7109375" style="5" customWidth="1"/>
    <col min="11526" max="11526" width="8.7109375" style="5" customWidth="1"/>
    <col min="11527" max="11527" width="6.7109375" style="5" customWidth="1"/>
    <col min="11528" max="11528" width="8.7109375" style="5" customWidth="1"/>
    <col min="11529" max="11529" width="6.7109375" style="5" customWidth="1"/>
    <col min="11530" max="11530" width="8.7109375" style="5" customWidth="1"/>
    <col min="11531" max="11531" width="5.7109375" style="5" customWidth="1"/>
    <col min="11532" max="11532" width="8.7109375" style="5" customWidth="1"/>
    <col min="11533" max="11533" width="7.7109375" style="5" customWidth="1"/>
    <col min="11534" max="11534" width="8.7109375" style="5" customWidth="1"/>
    <col min="11535" max="11535" width="5.7109375" style="5" customWidth="1"/>
    <col min="11536" max="11538" width="8.7109375" style="5" customWidth="1"/>
    <col min="11539" max="11539" width="7.7109375" style="5" customWidth="1"/>
    <col min="11540" max="11540" width="8.7109375" style="5" customWidth="1"/>
    <col min="11541" max="11541" width="7.7109375" style="5" customWidth="1"/>
    <col min="11542" max="11542" width="9.140625" style="5"/>
    <col min="11543" max="11543" width="7.7109375" style="5" customWidth="1"/>
    <col min="11544" max="11544" width="8.7109375" style="5" customWidth="1"/>
    <col min="11545" max="11545" width="5.7109375" style="5" customWidth="1"/>
    <col min="11546" max="11546" width="8.7109375" style="5" customWidth="1"/>
    <col min="11547" max="11547" width="6.7109375" style="5" customWidth="1"/>
    <col min="11548" max="11548" width="8.7109375" style="5" customWidth="1"/>
    <col min="11549" max="11549" width="6.7109375" style="5" customWidth="1"/>
    <col min="11550" max="11550" width="8.7109375" style="5" customWidth="1"/>
    <col min="11551" max="11551" width="6.7109375" style="5" customWidth="1"/>
    <col min="11552" max="11552" width="9.140625" style="5"/>
    <col min="11553" max="11553" width="6.7109375" style="5" customWidth="1"/>
    <col min="11554" max="11554" width="8.7109375" style="5" customWidth="1"/>
    <col min="11555" max="11555" width="6.7109375" style="5" customWidth="1"/>
    <col min="11556" max="11558" width="8.7109375" style="5" customWidth="1"/>
    <col min="11559" max="11559" width="7.7109375" style="5" customWidth="1"/>
    <col min="11560" max="11560" width="9.140625" style="5"/>
    <col min="11561" max="11561" width="9.85546875" style="5" bestFit="1" customWidth="1"/>
    <col min="11562" max="11562" width="9.140625" style="5"/>
    <col min="11563" max="11563" width="9.85546875" style="5" bestFit="1" customWidth="1"/>
    <col min="11564" max="11564" width="11" style="5" bestFit="1" customWidth="1"/>
    <col min="11565" max="11760" width="9.140625" style="5"/>
    <col min="11761" max="11761" width="8.7109375" style="5" customWidth="1"/>
    <col min="11762" max="11762" width="9.7109375" style="5" customWidth="1"/>
    <col min="11763" max="11768" width="8.7109375" style="5" customWidth="1"/>
    <col min="11769" max="11769" width="6.7109375" style="5" customWidth="1"/>
    <col min="11770" max="11770" width="8.7109375" style="5" customWidth="1"/>
    <col min="11771" max="11771" width="6.7109375" style="5" customWidth="1"/>
    <col min="11772" max="11779" width="8.7109375" style="5" customWidth="1"/>
    <col min="11780" max="11780" width="9.140625" style="5"/>
    <col min="11781" max="11781" width="7.7109375" style="5" customWidth="1"/>
    <col min="11782" max="11782" width="8.7109375" style="5" customWidth="1"/>
    <col min="11783" max="11783" width="6.7109375" style="5" customWidth="1"/>
    <col min="11784" max="11784" width="8.7109375" style="5" customWidth="1"/>
    <col min="11785" max="11785" width="6.7109375" style="5" customWidth="1"/>
    <col min="11786" max="11786" width="8.7109375" style="5" customWidth="1"/>
    <col min="11787" max="11787" width="5.7109375" style="5" customWidth="1"/>
    <col min="11788" max="11788" width="8.7109375" style="5" customWidth="1"/>
    <col min="11789" max="11789" width="7.7109375" style="5" customWidth="1"/>
    <col min="11790" max="11790" width="8.7109375" style="5" customWidth="1"/>
    <col min="11791" max="11791" width="5.7109375" style="5" customWidth="1"/>
    <col min="11792" max="11794" width="8.7109375" style="5" customWidth="1"/>
    <col min="11795" max="11795" width="7.7109375" style="5" customWidth="1"/>
    <col min="11796" max="11796" width="8.7109375" style="5" customWidth="1"/>
    <col min="11797" max="11797" width="7.7109375" style="5" customWidth="1"/>
    <col min="11798" max="11798" width="9.140625" style="5"/>
    <col min="11799" max="11799" width="7.7109375" style="5" customWidth="1"/>
    <col min="11800" max="11800" width="8.7109375" style="5" customWidth="1"/>
    <col min="11801" max="11801" width="5.7109375" style="5" customWidth="1"/>
    <col min="11802" max="11802" width="8.7109375" style="5" customWidth="1"/>
    <col min="11803" max="11803" width="6.7109375" style="5" customWidth="1"/>
    <col min="11804" max="11804" width="8.7109375" style="5" customWidth="1"/>
    <col min="11805" max="11805" width="6.7109375" style="5" customWidth="1"/>
    <col min="11806" max="11806" width="8.7109375" style="5" customWidth="1"/>
    <col min="11807" max="11807" width="6.7109375" style="5" customWidth="1"/>
    <col min="11808" max="11808" width="9.140625" style="5"/>
    <col min="11809" max="11809" width="6.7109375" style="5" customWidth="1"/>
    <col min="11810" max="11810" width="8.7109375" style="5" customWidth="1"/>
    <col min="11811" max="11811" width="6.7109375" style="5" customWidth="1"/>
    <col min="11812" max="11814" width="8.7109375" style="5" customWidth="1"/>
    <col min="11815" max="11815" width="7.7109375" style="5" customWidth="1"/>
    <col min="11816" max="11816" width="9.140625" style="5"/>
    <col min="11817" max="11817" width="9.85546875" style="5" bestFit="1" customWidth="1"/>
    <col min="11818" max="11818" width="9.140625" style="5"/>
    <col min="11819" max="11819" width="9.85546875" style="5" bestFit="1" customWidth="1"/>
    <col min="11820" max="11820" width="11" style="5" bestFit="1" customWidth="1"/>
    <col min="11821" max="12016" width="9.140625" style="5"/>
    <col min="12017" max="12017" width="8.7109375" style="5" customWidth="1"/>
    <col min="12018" max="12018" width="9.7109375" style="5" customWidth="1"/>
    <col min="12019" max="12024" width="8.7109375" style="5" customWidth="1"/>
    <col min="12025" max="12025" width="6.7109375" style="5" customWidth="1"/>
    <col min="12026" max="12026" width="8.7109375" style="5" customWidth="1"/>
    <col min="12027" max="12027" width="6.7109375" style="5" customWidth="1"/>
    <col min="12028" max="12035" width="8.7109375" style="5" customWidth="1"/>
    <col min="12036" max="12036" width="9.140625" style="5"/>
    <col min="12037" max="12037" width="7.7109375" style="5" customWidth="1"/>
    <col min="12038" max="12038" width="8.7109375" style="5" customWidth="1"/>
    <col min="12039" max="12039" width="6.7109375" style="5" customWidth="1"/>
    <col min="12040" max="12040" width="8.7109375" style="5" customWidth="1"/>
    <col min="12041" max="12041" width="6.7109375" style="5" customWidth="1"/>
    <col min="12042" max="12042" width="8.7109375" style="5" customWidth="1"/>
    <col min="12043" max="12043" width="5.7109375" style="5" customWidth="1"/>
    <col min="12044" max="12044" width="8.7109375" style="5" customWidth="1"/>
    <col min="12045" max="12045" width="7.7109375" style="5" customWidth="1"/>
    <col min="12046" max="12046" width="8.7109375" style="5" customWidth="1"/>
    <col min="12047" max="12047" width="5.7109375" style="5" customWidth="1"/>
    <col min="12048" max="12050" width="8.7109375" style="5" customWidth="1"/>
    <col min="12051" max="12051" width="7.7109375" style="5" customWidth="1"/>
    <col min="12052" max="12052" width="8.7109375" style="5" customWidth="1"/>
    <col min="12053" max="12053" width="7.7109375" style="5" customWidth="1"/>
    <col min="12054" max="12054" width="9.140625" style="5"/>
    <col min="12055" max="12055" width="7.7109375" style="5" customWidth="1"/>
    <col min="12056" max="12056" width="8.7109375" style="5" customWidth="1"/>
    <col min="12057" max="12057" width="5.7109375" style="5" customWidth="1"/>
    <col min="12058" max="12058" width="8.7109375" style="5" customWidth="1"/>
    <col min="12059" max="12059" width="6.7109375" style="5" customWidth="1"/>
    <col min="12060" max="12060" width="8.7109375" style="5" customWidth="1"/>
    <col min="12061" max="12061" width="6.7109375" style="5" customWidth="1"/>
    <col min="12062" max="12062" width="8.7109375" style="5" customWidth="1"/>
    <col min="12063" max="12063" width="6.7109375" style="5" customWidth="1"/>
    <col min="12064" max="12064" width="9.140625" style="5"/>
    <col min="12065" max="12065" width="6.7109375" style="5" customWidth="1"/>
    <col min="12066" max="12066" width="8.7109375" style="5" customWidth="1"/>
    <col min="12067" max="12067" width="6.7109375" style="5" customWidth="1"/>
    <col min="12068" max="12070" width="8.7109375" style="5" customWidth="1"/>
    <col min="12071" max="12071" width="7.7109375" style="5" customWidth="1"/>
    <col min="12072" max="12072" width="9.140625" style="5"/>
    <col min="12073" max="12073" width="9.85546875" style="5" bestFit="1" customWidth="1"/>
    <col min="12074" max="12074" width="9.140625" style="5"/>
    <col min="12075" max="12075" width="9.85546875" style="5" bestFit="1" customWidth="1"/>
    <col min="12076" max="12076" width="11" style="5" bestFit="1" customWidth="1"/>
    <col min="12077" max="12272" width="9.140625" style="5"/>
    <col min="12273" max="12273" width="8.7109375" style="5" customWidth="1"/>
    <col min="12274" max="12274" width="9.7109375" style="5" customWidth="1"/>
    <col min="12275" max="12280" width="8.7109375" style="5" customWidth="1"/>
    <col min="12281" max="12281" width="6.7109375" style="5" customWidth="1"/>
    <col min="12282" max="12282" width="8.7109375" style="5" customWidth="1"/>
    <col min="12283" max="12283" width="6.7109375" style="5" customWidth="1"/>
    <col min="12284" max="12291" width="8.7109375" style="5" customWidth="1"/>
    <col min="12292" max="12292" width="9.140625" style="5"/>
    <col min="12293" max="12293" width="7.7109375" style="5" customWidth="1"/>
    <col min="12294" max="12294" width="8.7109375" style="5" customWidth="1"/>
    <col min="12295" max="12295" width="6.7109375" style="5" customWidth="1"/>
    <col min="12296" max="12296" width="8.7109375" style="5" customWidth="1"/>
    <col min="12297" max="12297" width="6.7109375" style="5" customWidth="1"/>
    <col min="12298" max="12298" width="8.7109375" style="5" customWidth="1"/>
    <col min="12299" max="12299" width="5.7109375" style="5" customWidth="1"/>
    <col min="12300" max="12300" width="8.7109375" style="5" customWidth="1"/>
    <col min="12301" max="12301" width="7.7109375" style="5" customWidth="1"/>
    <col min="12302" max="12302" width="8.7109375" style="5" customWidth="1"/>
    <col min="12303" max="12303" width="5.7109375" style="5" customWidth="1"/>
    <col min="12304" max="12306" width="8.7109375" style="5" customWidth="1"/>
    <col min="12307" max="12307" width="7.7109375" style="5" customWidth="1"/>
    <col min="12308" max="12308" width="8.7109375" style="5" customWidth="1"/>
    <col min="12309" max="12309" width="7.7109375" style="5" customWidth="1"/>
    <col min="12310" max="12310" width="9.140625" style="5"/>
    <col min="12311" max="12311" width="7.7109375" style="5" customWidth="1"/>
    <col min="12312" max="12312" width="8.7109375" style="5" customWidth="1"/>
    <col min="12313" max="12313" width="5.7109375" style="5" customWidth="1"/>
    <col min="12314" max="12314" width="8.7109375" style="5" customWidth="1"/>
    <col min="12315" max="12315" width="6.7109375" style="5" customWidth="1"/>
    <col min="12316" max="12316" width="8.7109375" style="5" customWidth="1"/>
    <col min="12317" max="12317" width="6.7109375" style="5" customWidth="1"/>
    <col min="12318" max="12318" width="8.7109375" style="5" customWidth="1"/>
    <col min="12319" max="12319" width="6.7109375" style="5" customWidth="1"/>
    <col min="12320" max="12320" width="9.140625" style="5"/>
    <col min="12321" max="12321" width="6.7109375" style="5" customWidth="1"/>
    <col min="12322" max="12322" width="8.7109375" style="5" customWidth="1"/>
    <col min="12323" max="12323" width="6.7109375" style="5" customWidth="1"/>
    <col min="12324" max="12326" width="8.7109375" style="5" customWidth="1"/>
    <col min="12327" max="12327" width="7.7109375" style="5" customWidth="1"/>
    <col min="12328" max="12328" width="9.140625" style="5"/>
    <col min="12329" max="12329" width="9.85546875" style="5" bestFit="1" customWidth="1"/>
    <col min="12330" max="12330" width="9.140625" style="5"/>
    <col min="12331" max="12331" width="9.85546875" style="5" bestFit="1" customWidth="1"/>
    <col min="12332" max="12332" width="11" style="5" bestFit="1" customWidth="1"/>
    <col min="12333" max="12528" width="9.140625" style="5"/>
    <col min="12529" max="12529" width="8.7109375" style="5" customWidth="1"/>
    <col min="12530" max="12530" width="9.7109375" style="5" customWidth="1"/>
    <col min="12531" max="12536" width="8.7109375" style="5" customWidth="1"/>
    <col min="12537" max="12537" width="6.7109375" style="5" customWidth="1"/>
    <col min="12538" max="12538" width="8.7109375" style="5" customWidth="1"/>
    <col min="12539" max="12539" width="6.7109375" style="5" customWidth="1"/>
    <col min="12540" max="12547" width="8.7109375" style="5" customWidth="1"/>
    <col min="12548" max="12548" width="9.140625" style="5"/>
    <col min="12549" max="12549" width="7.7109375" style="5" customWidth="1"/>
    <col min="12550" max="12550" width="8.7109375" style="5" customWidth="1"/>
    <col min="12551" max="12551" width="6.7109375" style="5" customWidth="1"/>
    <col min="12552" max="12552" width="8.7109375" style="5" customWidth="1"/>
    <col min="12553" max="12553" width="6.7109375" style="5" customWidth="1"/>
    <col min="12554" max="12554" width="8.7109375" style="5" customWidth="1"/>
    <col min="12555" max="12555" width="5.7109375" style="5" customWidth="1"/>
    <col min="12556" max="12556" width="8.7109375" style="5" customWidth="1"/>
    <col min="12557" max="12557" width="7.7109375" style="5" customWidth="1"/>
    <col min="12558" max="12558" width="8.7109375" style="5" customWidth="1"/>
    <col min="12559" max="12559" width="5.7109375" style="5" customWidth="1"/>
    <col min="12560" max="12562" width="8.7109375" style="5" customWidth="1"/>
    <col min="12563" max="12563" width="7.7109375" style="5" customWidth="1"/>
    <col min="12564" max="12564" width="8.7109375" style="5" customWidth="1"/>
    <col min="12565" max="12565" width="7.7109375" style="5" customWidth="1"/>
    <col min="12566" max="12566" width="9.140625" style="5"/>
    <col min="12567" max="12567" width="7.7109375" style="5" customWidth="1"/>
    <col min="12568" max="12568" width="8.7109375" style="5" customWidth="1"/>
    <col min="12569" max="12569" width="5.7109375" style="5" customWidth="1"/>
    <col min="12570" max="12570" width="8.7109375" style="5" customWidth="1"/>
    <col min="12571" max="12571" width="6.7109375" style="5" customWidth="1"/>
    <col min="12572" max="12572" width="8.7109375" style="5" customWidth="1"/>
    <col min="12573" max="12573" width="6.7109375" style="5" customWidth="1"/>
    <col min="12574" max="12574" width="8.7109375" style="5" customWidth="1"/>
    <col min="12575" max="12575" width="6.7109375" style="5" customWidth="1"/>
    <col min="12576" max="12576" width="9.140625" style="5"/>
    <col min="12577" max="12577" width="6.7109375" style="5" customWidth="1"/>
    <col min="12578" max="12578" width="8.7109375" style="5" customWidth="1"/>
    <col min="12579" max="12579" width="6.7109375" style="5" customWidth="1"/>
    <col min="12580" max="12582" width="8.7109375" style="5" customWidth="1"/>
    <col min="12583" max="12583" width="7.7109375" style="5" customWidth="1"/>
    <col min="12584" max="12584" width="9.140625" style="5"/>
    <col min="12585" max="12585" width="9.85546875" style="5" bestFit="1" customWidth="1"/>
    <col min="12586" max="12586" width="9.140625" style="5"/>
    <col min="12587" max="12587" width="9.85546875" style="5" bestFit="1" customWidth="1"/>
    <col min="12588" max="12588" width="11" style="5" bestFit="1" customWidth="1"/>
    <col min="12589" max="12784" width="9.140625" style="5"/>
    <col min="12785" max="12785" width="8.7109375" style="5" customWidth="1"/>
    <col min="12786" max="12786" width="9.7109375" style="5" customWidth="1"/>
    <col min="12787" max="12792" width="8.7109375" style="5" customWidth="1"/>
    <col min="12793" max="12793" width="6.7109375" style="5" customWidth="1"/>
    <col min="12794" max="12794" width="8.7109375" style="5" customWidth="1"/>
    <col min="12795" max="12795" width="6.7109375" style="5" customWidth="1"/>
    <col min="12796" max="12803" width="8.7109375" style="5" customWidth="1"/>
    <col min="12804" max="12804" width="9.140625" style="5"/>
    <col min="12805" max="12805" width="7.7109375" style="5" customWidth="1"/>
    <col min="12806" max="12806" width="8.7109375" style="5" customWidth="1"/>
    <col min="12807" max="12807" width="6.7109375" style="5" customWidth="1"/>
    <col min="12808" max="12808" width="8.7109375" style="5" customWidth="1"/>
    <col min="12809" max="12809" width="6.7109375" style="5" customWidth="1"/>
    <col min="12810" max="12810" width="8.7109375" style="5" customWidth="1"/>
    <col min="12811" max="12811" width="5.7109375" style="5" customWidth="1"/>
    <col min="12812" max="12812" width="8.7109375" style="5" customWidth="1"/>
    <col min="12813" max="12813" width="7.7109375" style="5" customWidth="1"/>
    <col min="12814" max="12814" width="8.7109375" style="5" customWidth="1"/>
    <col min="12815" max="12815" width="5.7109375" style="5" customWidth="1"/>
    <col min="12816" max="12818" width="8.7109375" style="5" customWidth="1"/>
    <col min="12819" max="12819" width="7.7109375" style="5" customWidth="1"/>
    <col min="12820" max="12820" width="8.7109375" style="5" customWidth="1"/>
    <col min="12821" max="12821" width="7.7109375" style="5" customWidth="1"/>
    <col min="12822" max="12822" width="9.140625" style="5"/>
    <col min="12823" max="12823" width="7.7109375" style="5" customWidth="1"/>
    <col min="12824" max="12824" width="8.7109375" style="5" customWidth="1"/>
    <col min="12825" max="12825" width="5.7109375" style="5" customWidth="1"/>
    <col min="12826" max="12826" width="8.7109375" style="5" customWidth="1"/>
    <col min="12827" max="12827" width="6.7109375" style="5" customWidth="1"/>
    <col min="12828" max="12828" width="8.7109375" style="5" customWidth="1"/>
    <col min="12829" max="12829" width="6.7109375" style="5" customWidth="1"/>
    <col min="12830" max="12830" width="8.7109375" style="5" customWidth="1"/>
    <col min="12831" max="12831" width="6.7109375" style="5" customWidth="1"/>
    <col min="12832" max="12832" width="9.140625" style="5"/>
    <col min="12833" max="12833" width="6.7109375" style="5" customWidth="1"/>
    <col min="12834" max="12834" width="8.7109375" style="5" customWidth="1"/>
    <col min="12835" max="12835" width="6.7109375" style="5" customWidth="1"/>
    <col min="12836" max="12838" width="8.7109375" style="5" customWidth="1"/>
    <col min="12839" max="12839" width="7.7109375" style="5" customWidth="1"/>
    <col min="12840" max="12840" width="9.140625" style="5"/>
    <col min="12841" max="12841" width="9.85546875" style="5" bestFit="1" customWidth="1"/>
    <col min="12842" max="12842" width="9.140625" style="5"/>
    <col min="12843" max="12843" width="9.85546875" style="5" bestFit="1" customWidth="1"/>
    <col min="12844" max="12844" width="11" style="5" bestFit="1" customWidth="1"/>
    <col min="12845" max="13040" width="9.140625" style="5"/>
    <col min="13041" max="13041" width="8.7109375" style="5" customWidth="1"/>
    <col min="13042" max="13042" width="9.7109375" style="5" customWidth="1"/>
    <col min="13043" max="13048" width="8.7109375" style="5" customWidth="1"/>
    <col min="13049" max="13049" width="6.7109375" style="5" customWidth="1"/>
    <col min="13050" max="13050" width="8.7109375" style="5" customWidth="1"/>
    <col min="13051" max="13051" width="6.7109375" style="5" customWidth="1"/>
    <col min="13052" max="13059" width="8.7109375" style="5" customWidth="1"/>
    <col min="13060" max="13060" width="9.140625" style="5"/>
    <col min="13061" max="13061" width="7.7109375" style="5" customWidth="1"/>
    <col min="13062" max="13062" width="8.7109375" style="5" customWidth="1"/>
    <col min="13063" max="13063" width="6.7109375" style="5" customWidth="1"/>
    <col min="13064" max="13064" width="8.7109375" style="5" customWidth="1"/>
    <col min="13065" max="13065" width="6.7109375" style="5" customWidth="1"/>
    <col min="13066" max="13066" width="8.7109375" style="5" customWidth="1"/>
    <col min="13067" max="13067" width="5.7109375" style="5" customWidth="1"/>
    <col min="13068" max="13068" width="8.7109375" style="5" customWidth="1"/>
    <col min="13069" max="13069" width="7.7109375" style="5" customWidth="1"/>
    <col min="13070" max="13070" width="8.7109375" style="5" customWidth="1"/>
    <col min="13071" max="13071" width="5.7109375" style="5" customWidth="1"/>
    <col min="13072" max="13074" width="8.7109375" style="5" customWidth="1"/>
    <col min="13075" max="13075" width="7.7109375" style="5" customWidth="1"/>
    <col min="13076" max="13076" width="8.7109375" style="5" customWidth="1"/>
    <col min="13077" max="13077" width="7.7109375" style="5" customWidth="1"/>
    <col min="13078" max="13078" width="9.140625" style="5"/>
    <col min="13079" max="13079" width="7.7109375" style="5" customWidth="1"/>
    <col min="13080" max="13080" width="8.7109375" style="5" customWidth="1"/>
    <col min="13081" max="13081" width="5.7109375" style="5" customWidth="1"/>
    <col min="13082" max="13082" width="8.7109375" style="5" customWidth="1"/>
    <col min="13083" max="13083" width="6.7109375" style="5" customWidth="1"/>
    <col min="13084" max="13084" width="8.7109375" style="5" customWidth="1"/>
    <col min="13085" max="13085" width="6.7109375" style="5" customWidth="1"/>
    <col min="13086" max="13086" width="8.7109375" style="5" customWidth="1"/>
    <col min="13087" max="13087" width="6.7109375" style="5" customWidth="1"/>
    <col min="13088" max="13088" width="9.140625" style="5"/>
    <col min="13089" max="13089" width="6.7109375" style="5" customWidth="1"/>
    <col min="13090" max="13090" width="8.7109375" style="5" customWidth="1"/>
    <col min="13091" max="13091" width="6.7109375" style="5" customWidth="1"/>
    <col min="13092" max="13094" width="8.7109375" style="5" customWidth="1"/>
    <col min="13095" max="13095" width="7.7109375" style="5" customWidth="1"/>
    <col min="13096" max="13096" width="9.140625" style="5"/>
    <col min="13097" max="13097" width="9.85546875" style="5" bestFit="1" customWidth="1"/>
    <col min="13098" max="13098" width="9.140625" style="5"/>
    <col min="13099" max="13099" width="9.85546875" style="5" bestFit="1" customWidth="1"/>
    <col min="13100" max="13100" width="11" style="5" bestFit="1" customWidth="1"/>
    <col min="13101" max="13296" width="9.140625" style="5"/>
    <col min="13297" max="13297" width="8.7109375" style="5" customWidth="1"/>
    <col min="13298" max="13298" width="9.7109375" style="5" customWidth="1"/>
    <col min="13299" max="13304" width="8.7109375" style="5" customWidth="1"/>
    <col min="13305" max="13305" width="6.7109375" style="5" customWidth="1"/>
    <col min="13306" max="13306" width="8.7109375" style="5" customWidth="1"/>
    <col min="13307" max="13307" width="6.7109375" style="5" customWidth="1"/>
    <col min="13308" max="13315" width="8.7109375" style="5" customWidth="1"/>
    <col min="13316" max="13316" width="9.140625" style="5"/>
    <col min="13317" max="13317" width="7.7109375" style="5" customWidth="1"/>
    <col min="13318" max="13318" width="8.7109375" style="5" customWidth="1"/>
    <col min="13319" max="13319" width="6.7109375" style="5" customWidth="1"/>
    <col min="13320" max="13320" width="8.7109375" style="5" customWidth="1"/>
    <col min="13321" max="13321" width="6.7109375" style="5" customWidth="1"/>
    <col min="13322" max="13322" width="8.7109375" style="5" customWidth="1"/>
    <col min="13323" max="13323" width="5.7109375" style="5" customWidth="1"/>
    <col min="13324" max="13324" width="8.7109375" style="5" customWidth="1"/>
    <col min="13325" max="13325" width="7.7109375" style="5" customWidth="1"/>
    <col min="13326" max="13326" width="8.7109375" style="5" customWidth="1"/>
    <col min="13327" max="13327" width="5.7109375" style="5" customWidth="1"/>
    <col min="13328" max="13330" width="8.7109375" style="5" customWidth="1"/>
    <col min="13331" max="13331" width="7.7109375" style="5" customWidth="1"/>
    <col min="13332" max="13332" width="8.7109375" style="5" customWidth="1"/>
    <col min="13333" max="13333" width="7.7109375" style="5" customWidth="1"/>
    <col min="13334" max="13334" width="9.140625" style="5"/>
    <col min="13335" max="13335" width="7.7109375" style="5" customWidth="1"/>
    <col min="13336" max="13336" width="8.7109375" style="5" customWidth="1"/>
    <col min="13337" max="13337" width="5.7109375" style="5" customWidth="1"/>
    <col min="13338" max="13338" width="8.7109375" style="5" customWidth="1"/>
    <col min="13339" max="13339" width="6.7109375" style="5" customWidth="1"/>
    <col min="13340" max="13340" width="8.7109375" style="5" customWidth="1"/>
    <col min="13341" max="13341" width="6.7109375" style="5" customWidth="1"/>
    <col min="13342" max="13342" width="8.7109375" style="5" customWidth="1"/>
    <col min="13343" max="13343" width="6.7109375" style="5" customWidth="1"/>
    <col min="13344" max="13344" width="9.140625" style="5"/>
    <col min="13345" max="13345" width="6.7109375" style="5" customWidth="1"/>
    <col min="13346" max="13346" width="8.7109375" style="5" customWidth="1"/>
    <col min="13347" max="13347" width="6.7109375" style="5" customWidth="1"/>
    <col min="13348" max="13350" width="8.7109375" style="5" customWidth="1"/>
    <col min="13351" max="13351" width="7.7109375" style="5" customWidth="1"/>
    <col min="13352" max="13352" width="9.140625" style="5"/>
    <col min="13353" max="13353" width="9.85546875" style="5" bestFit="1" customWidth="1"/>
    <col min="13354" max="13354" width="9.140625" style="5"/>
    <col min="13355" max="13355" width="9.85546875" style="5" bestFit="1" customWidth="1"/>
    <col min="13356" max="13356" width="11" style="5" bestFit="1" customWidth="1"/>
    <col min="13357" max="13552" width="9.140625" style="5"/>
    <col min="13553" max="13553" width="8.7109375" style="5" customWidth="1"/>
    <col min="13554" max="13554" width="9.7109375" style="5" customWidth="1"/>
    <col min="13555" max="13560" width="8.7109375" style="5" customWidth="1"/>
    <col min="13561" max="13561" width="6.7109375" style="5" customWidth="1"/>
    <col min="13562" max="13562" width="8.7109375" style="5" customWidth="1"/>
    <col min="13563" max="13563" width="6.7109375" style="5" customWidth="1"/>
    <col min="13564" max="13571" width="8.7109375" style="5" customWidth="1"/>
    <col min="13572" max="13572" width="9.140625" style="5"/>
    <col min="13573" max="13573" width="7.7109375" style="5" customWidth="1"/>
    <col min="13574" max="13574" width="8.7109375" style="5" customWidth="1"/>
    <col min="13575" max="13575" width="6.7109375" style="5" customWidth="1"/>
    <col min="13576" max="13576" width="8.7109375" style="5" customWidth="1"/>
    <col min="13577" max="13577" width="6.7109375" style="5" customWidth="1"/>
    <col min="13578" max="13578" width="8.7109375" style="5" customWidth="1"/>
    <col min="13579" max="13579" width="5.7109375" style="5" customWidth="1"/>
    <col min="13580" max="13580" width="8.7109375" style="5" customWidth="1"/>
    <col min="13581" max="13581" width="7.7109375" style="5" customWidth="1"/>
    <col min="13582" max="13582" width="8.7109375" style="5" customWidth="1"/>
    <col min="13583" max="13583" width="5.7109375" style="5" customWidth="1"/>
    <col min="13584" max="13586" width="8.7109375" style="5" customWidth="1"/>
    <col min="13587" max="13587" width="7.7109375" style="5" customWidth="1"/>
    <col min="13588" max="13588" width="8.7109375" style="5" customWidth="1"/>
    <col min="13589" max="13589" width="7.7109375" style="5" customWidth="1"/>
    <col min="13590" max="13590" width="9.140625" style="5"/>
    <col min="13591" max="13591" width="7.7109375" style="5" customWidth="1"/>
    <col min="13592" max="13592" width="8.7109375" style="5" customWidth="1"/>
    <col min="13593" max="13593" width="5.7109375" style="5" customWidth="1"/>
    <col min="13594" max="13594" width="8.7109375" style="5" customWidth="1"/>
    <col min="13595" max="13595" width="6.7109375" style="5" customWidth="1"/>
    <col min="13596" max="13596" width="8.7109375" style="5" customWidth="1"/>
    <col min="13597" max="13597" width="6.7109375" style="5" customWidth="1"/>
    <col min="13598" max="13598" width="8.7109375" style="5" customWidth="1"/>
    <col min="13599" max="13599" width="6.7109375" style="5" customWidth="1"/>
    <col min="13600" max="13600" width="9.140625" style="5"/>
    <col min="13601" max="13601" width="6.7109375" style="5" customWidth="1"/>
    <col min="13602" max="13602" width="8.7109375" style="5" customWidth="1"/>
    <col min="13603" max="13603" width="6.7109375" style="5" customWidth="1"/>
    <col min="13604" max="13606" width="8.7109375" style="5" customWidth="1"/>
    <col min="13607" max="13607" width="7.7109375" style="5" customWidth="1"/>
    <col min="13608" max="13608" width="9.140625" style="5"/>
    <col min="13609" max="13609" width="9.85546875" style="5" bestFit="1" customWidth="1"/>
    <col min="13610" max="13610" width="9.140625" style="5"/>
    <col min="13611" max="13611" width="9.85546875" style="5" bestFit="1" customWidth="1"/>
    <col min="13612" max="13612" width="11" style="5" bestFit="1" customWidth="1"/>
    <col min="13613" max="13808" width="9.140625" style="5"/>
    <col min="13809" max="13809" width="8.7109375" style="5" customWidth="1"/>
    <col min="13810" max="13810" width="9.7109375" style="5" customWidth="1"/>
    <col min="13811" max="13816" width="8.7109375" style="5" customWidth="1"/>
    <col min="13817" max="13817" width="6.7109375" style="5" customWidth="1"/>
    <col min="13818" max="13818" width="8.7109375" style="5" customWidth="1"/>
    <col min="13819" max="13819" width="6.7109375" style="5" customWidth="1"/>
    <col min="13820" max="13827" width="8.7109375" style="5" customWidth="1"/>
    <col min="13828" max="13828" width="9.140625" style="5"/>
    <col min="13829" max="13829" width="7.7109375" style="5" customWidth="1"/>
    <col min="13830" max="13830" width="8.7109375" style="5" customWidth="1"/>
    <col min="13831" max="13831" width="6.7109375" style="5" customWidth="1"/>
    <col min="13832" max="13832" width="8.7109375" style="5" customWidth="1"/>
    <col min="13833" max="13833" width="6.7109375" style="5" customWidth="1"/>
    <col min="13834" max="13834" width="8.7109375" style="5" customWidth="1"/>
    <col min="13835" max="13835" width="5.7109375" style="5" customWidth="1"/>
    <col min="13836" max="13836" width="8.7109375" style="5" customWidth="1"/>
    <col min="13837" max="13837" width="7.7109375" style="5" customWidth="1"/>
    <col min="13838" max="13838" width="8.7109375" style="5" customWidth="1"/>
    <col min="13839" max="13839" width="5.7109375" style="5" customWidth="1"/>
    <col min="13840" max="13842" width="8.7109375" style="5" customWidth="1"/>
    <col min="13843" max="13843" width="7.7109375" style="5" customWidth="1"/>
    <col min="13844" max="13844" width="8.7109375" style="5" customWidth="1"/>
    <col min="13845" max="13845" width="7.7109375" style="5" customWidth="1"/>
    <col min="13846" max="13846" width="9.140625" style="5"/>
    <col min="13847" max="13847" width="7.7109375" style="5" customWidth="1"/>
    <col min="13848" max="13848" width="8.7109375" style="5" customWidth="1"/>
    <col min="13849" max="13849" width="5.7109375" style="5" customWidth="1"/>
    <col min="13850" max="13850" width="8.7109375" style="5" customWidth="1"/>
    <col min="13851" max="13851" width="6.7109375" style="5" customWidth="1"/>
    <col min="13852" max="13852" width="8.7109375" style="5" customWidth="1"/>
    <col min="13853" max="13853" width="6.7109375" style="5" customWidth="1"/>
    <col min="13854" max="13854" width="8.7109375" style="5" customWidth="1"/>
    <col min="13855" max="13855" width="6.7109375" style="5" customWidth="1"/>
    <col min="13856" max="13856" width="9.140625" style="5"/>
    <col min="13857" max="13857" width="6.7109375" style="5" customWidth="1"/>
    <col min="13858" max="13858" width="8.7109375" style="5" customWidth="1"/>
    <col min="13859" max="13859" width="6.7109375" style="5" customWidth="1"/>
    <col min="13860" max="13862" width="8.7109375" style="5" customWidth="1"/>
    <col min="13863" max="13863" width="7.7109375" style="5" customWidth="1"/>
    <col min="13864" max="13864" width="9.140625" style="5"/>
    <col min="13865" max="13865" width="9.85546875" style="5" bestFit="1" customWidth="1"/>
    <col min="13866" max="13866" width="9.140625" style="5"/>
    <col min="13867" max="13867" width="9.85546875" style="5" bestFit="1" customWidth="1"/>
    <col min="13868" max="13868" width="11" style="5" bestFit="1" customWidth="1"/>
    <col min="13869" max="14064" width="9.140625" style="5"/>
    <col min="14065" max="14065" width="8.7109375" style="5" customWidth="1"/>
    <col min="14066" max="14066" width="9.7109375" style="5" customWidth="1"/>
    <col min="14067" max="14072" width="8.7109375" style="5" customWidth="1"/>
    <col min="14073" max="14073" width="6.7109375" style="5" customWidth="1"/>
    <col min="14074" max="14074" width="8.7109375" style="5" customWidth="1"/>
    <col min="14075" max="14075" width="6.7109375" style="5" customWidth="1"/>
    <col min="14076" max="14083" width="8.7109375" style="5" customWidth="1"/>
    <col min="14084" max="14084" width="9.140625" style="5"/>
    <col min="14085" max="14085" width="7.7109375" style="5" customWidth="1"/>
    <col min="14086" max="14086" width="8.7109375" style="5" customWidth="1"/>
    <col min="14087" max="14087" width="6.7109375" style="5" customWidth="1"/>
    <col min="14088" max="14088" width="8.7109375" style="5" customWidth="1"/>
    <col min="14089" max="14089" width="6.7109375" style="5" customWidth="1"/>
    <col min="14090" max="14090" width="8.7109375" style="5" customWidth="1"/>
    <col min="14091" max="14091" width="5.7109375" style="5" customWidth="1"/>
    <col min="14092" max="14092" width="8.7109375" style="5" customWidth="1"/>
    <col min="14093" max="14093" width="7.7109375" style="5" customWidth="1"/>
    <col min="14094" max="14094" width="8.7109375" style="5" customWidth="1"/>
    <col min="14095" max="14095" width="5.7109375" style="5" customWidth="1"/>
    <col min="14096" max="14098" width="8.7109375" style="5" customWidth="1"/>
    <col min="14099" max="14099" width="7.7109375" style="5" customWidth="1"/>
    <col min="14100" max="14100" width="8.7109375" style="5" customWidth="1"/>
    <col min="14101" max="14101" width="7.7109375" style="5" customWidth="1"/>
    <col min="14102" max="14102" width="9.140625" style="5"/>
    <col min="14103" max="14103" width="7.7109375" style="5" customWidth="1"/>
    <col min="14104" max="14104" width="8.7109375" style="5" customWidth="1"/>
    <col min="14105" max="14105" width="5.7109375" style="5" customWidth="1"/>
    <col min="14106" max="14106" width="8.7109375" style="5" customWidth="1"/>
    <col min="14107" max="14107" width="6.7109375" style="5" customWidth="1"/>
    <col min="14108" max="14108" width="8.7109375" style="5" customWidth="1"/>
    <col min="14109" max="14109" width="6.7109375" style="5" customWidth="1"/>
    <col min="14110" max="14110" width="8.7109375" style="5" customWidth="1"/>
    <col min="14111" max="14111" width="6.7109375" style="5" customWidth="1"/>
    <col min="14112" max="14112" width="9.140625" style="5"/>
    <col min="14113" max="14113" width="6.7109375" style="5" customWidth="1"/>
    <col min="14114" max="14114" width="8.7109375" style="5" customWidth="1"/>
    <col min="14115" max="14115" width="6.7109375" style="5" customWidth="1"/>
    <col min="14116" max="14118" width="8.7109375" style="5" customWidth="1"/>
    <col min="14119" max="14119" width="7.7109375" style="5" customWidth="1"/>
    <col min="14120" max="14120" width="9.140625" style="5"/>
    <col min="14121" max="14121" width="9.85546875" style="5" bestFit="1" customWidth="1"/>
    <col min="14122" max="14122" width="9.140625" style="5"/>
    <col min="14123" max="14123" width="9.85546875" style="5" bestFit="1" customWidth="1"/>
    <col min="14124" max="14124" width="11" style="5" bestFit="1" customWidth="1"/>
    <col min="14125" max="14320" width="9.140625" style="5"/>
    <col min="14321" max="14321" width="8.7109375" style="5" customWidth="1"/>
    <col min="14322" max="14322" width="9.7109375" style="5" customWidth="1"/>
    <col min="14323" max="14328" width="8.7109375" style="5" customWidth="1"/>
    <col min="14329" max="14329" width="6.7109375" style="5" customWidth="1"/>
    <col min="14330" max="14330" width="8.7109375" style="5" customWidth="1"/>
    <col min="14331" max="14331" width="6.7109375" style="5" customWidth="1"/>
    <col min="14332" max="14339" width="8.7109375" style="5" customWidth="1"/>
    <col min="14340" max="14340" width="9.140625" style="5"/>
    <col min="14341" max="14341" width="7.7109375" style="5" customWidth="1"/>
    <col min="14342" max="14342" width="8.7109375" style="5" customWidth="1"/>
    <col min="14343" max="14343" width="6.7109375" style="5" customWidth="1"/>
    <col min="14344" max="14344" width="8.7109375" style="5" customWidth="1"/>
    <col min="14345" max="14345" width="6.7109375" style="5" customWidth="1"/>
    <col min="14346" max="14346" width="8.7109375" style="5" customWidth="1"/>
    <col min="14347" max="14347" width="5.7109375" style="5" customWidth="1"/>
    <col min="14348" max="14348" width="8.7109375" style="5" customWidth="1"/>
    <col min="14349" max="14349" width="7.7109375" style="5" customWidth="1"/>
    <col min="14350" max="14350" width="8.7109375" style="5" customWidth="1"/>
    <col min="14351" max="14351" width="5.7109375" style="5" customWidth="1"/>
    <col min="14352" max="14354" width="8.7109375" style="5" customWidth="1"/>
    <col min="14355" max="14355" width="7.7109375" style="5" customWidth="1"/>
    <col min="14356" max="14356" width="8.7109375" style="5" customWidth="1"/>
    <col min="14357" max="14357" width="7.7109375" style="5" customWidth="1"/>
    <col min="14358" max="14358" width="9.140625" style="5"/>
    <col min="14359" max="14359" width="7.7109375" style="5" customWidth="1"/>
    <col min="14360" max="14360" width="8.7109375" style="5" customWidth="1"/>
    <col min="14361" max="14361" width="5.7109375" style="5" customWidth="1"/>
    <col min="14362" max="14362" width="8.7109375" style="5" customWidth="1"/>
    <col min="14363" max="14363" width="6.7109375" style="5" customWidth="1"/>
    <col min="14364" max="14364" width="8.7109375" style="5" customWidth="1"/>
    <col min="14365" max="14365" width="6.7109375" style="5" customWidth="1"/>
    <col min="14366" max="14366" width="8.7109375" style="5" customWidth="1"/>
    <col min="14367" max="14367" width="6.7109375" style="5" customWidth="1"/>
    <col min="14368" max="14368" width="9.140625" style="5"/>
    <col min="14369" max="14369" width="6.7109375" style="5" customWidth="1"/>
    <col min="14370" max="14370" width="8.7109375" style="5" customWidth="1"/>
    <col min="14371" max="14371" width="6.7109375" style="5" customWidth="1"/>
    <col min="14372" max="14374" width="8.7109375" style="5" customWidth="1"/>
    <col min="14375" max="14375" width="7.7109375" style="5" customWidth="1"/>
    <col min="14376" max="14376" width="9.140625" style="5"/>
    <col min="14377" max="14377" width="9.85546875" style="5" bestFit="1" customWidth="1"/>
    <col min="14378" max="14378" width="9.140625" style="5"/>
    <col min="14379" max="14379" width="9.85546875" style="5" bestFit="1" customWidth="1"/>
    <col min="14380" max="14380" width="11" style="5" bestFit="1" customWidth="1"/>
    <col min="14381" max="14576" width="9.140625" style="5"/>
    <col min="14577" max="14577" width="8.7109375" style="5" customWidth="1"/>
    <col min="14578" max="14578" width="9.7109375" style="5" customWidth="1"/>
    <col min="14579" max="14584" width="8.7109375" style="5" customWidth="1"/>
    <col min="14585" max="14585" width="6.7109375" style="5" customWidth="1"/>
    <col min="14586" max="14586" width="8.7109375" style="5" customWidth="1"/>
    <col min="14587" max="14587" width="6.7109375" style="5" customWidth="1"/>
    <col min="14588" max="14595" width="8.7109375" style="5" customWidth="1"/>
    <col min="14596" max="14596" width="9.140625" style="5"/>
    <col min="14597" max="14597" width="7.7109375" style="5" customWidth="1"/>
    <col min="14598" max="14598" width="8.7109375" style="5" customWidth="1"/>
    <col min="14599" max="14599" width="6.7109375" style="5" customWidth="1"/>
    <col min="14600" max="14600" width="8.7109375" style="5" customWidth="1"/>
    <col min="14601" max="14601" width="6.7109375" style="5" customWidth="1"/>
    <col min="14602" max="14602" width="8.7109375" style="5" customWidth="1"/>
    <col min="14603" max="14603" width="5.7109375" style="5" customWidth="1"/>
    <col min="14604" max="14604" width="8.7109375" style="5" customWidth="1"/>
    <col min="14605" max="14605" width="7.7109375" style="5" customWidth="1"/>
    <col min="14606" max="14606" width="8.7109375" style="5" customWidth="1"/>
    <col min="14607" max="14607" width="5.7109375" style="5" customWidth="1"/>
    <col min="14608" max="14610" width="8.7109375" style="5" customWidth="1"/>
    <col min="14611" max="14611" width="7.7109375" style="5" customWidth="1"/>
    <col min="14612" max="14612" width="8.7109375" style="5" customWidth="1"/>
    <col min="14613" max="14613" width="7.7109375" style="5" customWidth="1"/>
    <col min="14614" max="14614" width="9.140625" style="5"/>
    <col min="14615" max="14615" width="7.7109375" style="5" customWidth="1"/>
    <col min="14616" max="14616" width="8.7109375" style="5" customWidth="1"/>
    <col min="14617" max="14617" width="5.7109375" style="5" customWidth="1"/>
    <col min="14618" max="14618" width="8.7109375" style="5" customWidth="1"/>
    <col min="14619" max="14619" width="6.7109375" style="5" customWidth="1"/>
    <col min="14620" max="14620" width="8.7109375" style="5" customWidth="1"/>
    <col min="14621" max="14621" width="6.7109375" style="5" customWidth="1"/>
    <col min="14622" max="14622" width="8.7109375" style="5" customWidth="1"/>
    <col min="14623" max="14623" width="6.7109375" style="5" customWidth="1"/>
    <col min="14624" max="14624" width="9.140625" style="5"/>
    <col min="14625" max="14625" width="6.7109375" style="5" customWidth="1"/>
    <col min="14626" max="14626" width="8.7109375" style="5" customWidth="1"/>
    <col min="14627" max="14627" width="6.7109375" style="5" customWidth="1"/>
    <col min="14628" max="14630" width="8.7109375" style="5" customWidth="1"/>
    <col min="14631" max="14631" width="7.7109375" style="5" customWidth="1"/>
    <col min="14632" max="14632" width="9.140625" style="5"/>
    <col min="14633" max="14633" width="9.85546875" style="5" bestFit="1" customWidth="1"/>
    <col min="14634" max="14634" width="9.140625" style="5"/>
    <col min="14635" max="14635" width="9.85546875" style="5" bestFit="1" customWidth="1"/>
    <col min="14636" max="14636" width="11" style="5" bestFit="1" customWidth="1"/>
    <col min="14637" max="14832" width="9.140625" style="5"/>
    <col min="14833" max="14833" width="8.7109375" style="5" customWidth="1"/>
    <col min="14834" max="14834" width="9.7109375" style="5" customWidth="1"/>
    <col min="14835" max="14840" width="8.7109375" style="5" customWidth="1"/>
    <col min="14841" max="14841" width="6.7109375" style="5" customWidth="1"/>
    <col min="14842" max="14842" width="8.7109375" style="5" customWidth="1"/>
    <col min="14843" max="14843" width="6.7109375" style="5" customWidth="1"/>
    <col min="14844" max="14851" width="8.7109375" style="5" customWidth="1"/>
    <col min="14852" max="14852" width="9.140625" style="5"/>
    <col min="14853" max="14853" width="7.7109375" style="5" customWidth="1"/>
    <col min="14854" max="14854" width="8.7109375" style="5" customWidth="1"/>
    <col min="14855" max="14855" width="6.7109375" style="5" customWidth="1"/>
    <col min="14856" max="14856" width="8.7109375" style="5" customWidth="1"/>
    <col min="14857" max="14857" width="6.7109375" style="5" customWidth="1"/>
    <col min="14858" max="14858" width="8.7109375" style="5" customWidth="1"/>
    <col min="14859" max="14859" width="5.7109375" style="5" customWidth="1"/>
    <col min="14860" max="14860" width="8.7109375" style="5" customWidth="1"/>
    <col min="14861" max="14861" width="7.7109375" style="5" customWidth="1"/>
    <col min="14862" max="14862" width="8.7109375" style="5" customWidth="1"/>
    <col min="14863" max="14863" width="5.7109375" style="5" customWidth="1"/>
    <col min="14864" max="14866" width="8.7109375" style="5" customWidth="1"/>
    <col min="14867" max="14867" width="7.7109375" style="5" customWidth="1"/>
    <col min="14868" max="14868" width="8.7109375" style="5" customWidth="1"/>
    <col min="14869" max="14869" width="7.7109375" style="5" customWidth="1"/>
    <col min="14870" max="14870" width="9.140625" style="5"/>
    <col min="14871" max="14871" width="7.7109375" style="5" customWidth="1"/>
    <col min="14872" max="14872" width="8.7109375" style="5" customWidth="1"/>
    <col min="14873" max="14873" width="5.7109375" style="5" customWidth="1"/>
    <col min="14874" max="14874" width="8.7109375" style="5" customWidth="1"/>
    <col min="14875" max="14875" width="6.7109375" style="5" customWidth="1"/>
    <col min="14876" max="14876" width="8.7109375" style="5" customWidth="1"/>
    <col min="14877" max="14877" width="6.7109375" style="5" customWidth="1"/>
    <col min="14878" max="14878" width="8.7109375" style="5" customWidth="1"/>
    <col min="14879" max="14879" width="6.7109375" style="5" customWidth="1"/>
    <col min="14880" max="14880" width="9.140625" style="5"/>
    <col min="14881" max="14881" width="6.7109375" style="5" customWidth="1"/>
    <col min="14882" max="14882" width="8.7109375" style="5" customWidth="1"/>
    <col min="14883" max="14883" width="6.7109375" style="5" customWidth="1"/>
    <col min="14884" max="14886" width="8.7109375" style="5" customWidth="1"/>
    <col min="14887" max="14887" width="7.7109375" style="5" customWidth="1"/>
    <col min="14888" max="14888" width="9.140625" style="5"/>
    <col min="14889" max="14889" width="9.85546875" style="5" bestFit="1" customWidth="1"/>
    <col min="14890" max="14890" width="9.140625" style="5"/>
    <col min="14891" max="14891" width="9.85546875" style="5" bestFit="1" customWidth="1"/>
    <col min="14892" max="14892" width="11" style="5" bestFit="1" customWidth="1"/>
    <col min="14893" max="15088" width="9.140625" style="5"/>
    <col min="15089" max="15089" width="8.7109375" style="5" customWidth="1"/>
    <col min="15090" max="15090" width="9.7109375" style="5" customWidth="1"/>
    <col min="15091" max="15096" width="8.7109375" style="5" customWidth="1"/>
    <col min="15097" max="15097" width="6.7109375" style="5" customWidth="1"/>
    <col min="15098" max="15098" width="8.7109375" style="5" customWidth="1"/>
    <col min="15099" max="15099" width="6.7109375" style="5" customWidth="1"/>
    <col min="15100" max="15107" width="8.7109375" style="5" customWidth="1"/>
    <col min="15108" max="15108" width="9.140625" style="5"/>
    <col min="15109" max="15109" width="7.7109375" style="5" customWidth="1"/>
    <col min="15110" max="15110" width="8.7109375" style="5" customWidth="1"/>
    <col min="15111" max="15111" width="6.7109375" style="5" customWidth="1"/>
    <col min="15112" max="15112" width="8.7109375" style="5" customWidth="1"/>
    <col min="15113" max="15113" width="6.7109375" style="5" customWidth="1"/>
    <col min="15114" max="15114" width="8.7109375" style="5" customWidth="1"/>
    <col min="15115" max="15115" width="5.7109375" style="5" customWidth="1"/>
    <col min="15116" max="15116" width="8.7109375" style="5" customWidth="1"/>
    <col min="15117" max="15117" width="7.7109375" style="5" customWidth="1"/>
    <col min="15118" max="15118" width="8.7109375" style="5" customWidth="1"/>
    <col min="15119" max="15119" width="5.7109375" style="5" customWidth="1"/>
    <col min="15120" max="15122" width="8.7109375" style="5" customWidth="1"/>
    <col min="15123" max="15123" width="7.7109375" style="5" customWidth="1"/>
    <col min="15124" max="15124" width="8.7109375" style="5" customWidth="1"/>
    <col min="15125" max="15125" width="7.7109375" style="5" customWidth="1"/>
    <col min="15126" max="15126" width="9.140625" style="5"/>
    <col min="15127" max="15127" width="7.7109375" style="5" customWidth="1"/>
    <col min="15128" max="15128" width="8.7109375" style="5" customWidth="1"/>
    <col min="15129" max="15129" width="5.7109375" style="5" customWidth="1"/>
    <col min="15130" max="15130" width="8.7109375" style="5" customWidth="1"/>
    <col min="15131" max="15131" width="6.7109375" style="5" customWidth="1"/>
    <col min="15132" max="15132" width="8.7109375" style="5" customWidth="1"/>
    <col min="15133" max="15133" width="6.7109375" style="5" customWidth="1"/>
    <col min="15134" max="15134" width="8.7109375" style="5" customWidth="1"/>
    <col min="15135" max="15135" width="6.7109375" style="5" customWidth="1"/>
    <col min="15136" max="15136" width="9.140625" style="5"/>
    <col min="15137" max="15137" width="6.7109375" style="5" customWidth="1"/>
    <col min="15138" max="15138" width="8.7109375" style="5" customWidth="1"/>
    <col min="15139" max="15139" width="6.7109375" style="5" customWidth="1"/>
    <col min="15140" max="15142" width="8.7109375" style="5" customWidth="1"/>
    <col min="15143" max="15143" width="7.7109375" style="5" customWidth="1"/>
    <col min="15144" max="15144" width="9.140625" style="5"/>
    <col min="15145" max="15145" width="9.85546875" style="5" bestFit="1" customWidth="1"/>
    <col min="15146" max="15146" width="9.140625" style="5"/>
    <col min="15147" max="15147" width="9.85546875" style="5" bestFit="1" customWidth="1"/>
    <col min="15148" max="15148" width="11" style="5" bestFit="1" customWidth="1"/>
    <col min="15149" max="15344" width="9.140625" style="5"/>
    <col min="15345" max="15345" width="8.7109375" style="5" customWidth="1"/>
    <col min="15346" max="15346" width="9.7109375" style="5" customWidth="1"/>
    <col min="15347" max="15352" width="8.7109375" style="5" customWidth="1"/>
    <col min="15353" max="15353" width="6.7109375" style="5" customWidth="1"/>
    <col min="15354" max="15354" width="8.7109375" style="5" customWidth="1"/>
    <col min="15355" max="15355" width="6.7109375" style="5" customWidth="1"/>
    <col min="15356" max="15363" width="8.7109375" style="5" customWidth="1"/>
    <col min="15364" max="15364" width="9.140625" style="5"/>
    <col min="15365" max="15365" width="7.7109375" style="5" customWidth="1"/>
    <col min="15366" max="15366" width="8.7109375" style="5" customWidth="1"/>
    <col min="15367" max="15367" width="6.7109375" style="5" customWidth="1"/>
    <col min="15368" max="15368" width="8.7109375" style="5" customWidth="1"/>
    <col min="15369" max="15369" width="6.7109375" style="5" customWidth="1"/>
    <col min="15370" max="15370" width="8.7109375" style="5" customWidth="1"/>
    <col min="15371" max="15371" width="5.7109375" style="5" customWidth="1"/>
    <col min="15372" max="15372" width="8.7109375" style="5" customWidth="1"/>
    <col min="15373" max="15373" width="7.7109375" style="5" customWidth="1"/>
    <col min="15374" max="15374" width="8.7109375" style="5" customWidth="1"/>
    <col min="15375" max="15375" width="5.7109375" style="5" customWidth="1"/>
    <col min="15376" max="15378" width="8.7109375" style="5" customWidth="1"/>
    <col min="15379" max="15379" width="7.7109375" style="5" customWidth="1"/>
    <col min="15380" max="15380" width="8.7109375" style="5" customWidth="1"/>
    <col min="15381" max="15381" width="7.7109375" style="5" customWidth="1"/>
    <col min="15382" max="15382" width="9.140625" style="5"/>
    <col min="15383" max="15383" width="7.7109375" style="5" customWidth="1"/>
    <col min="15384" max="15384" width="8.7109375" style="5" customWidth="1"/>
    <col min="15385" max="15385" width="5.7109375" style="5" customWidth="1"/>
    <col min="15386" max="15386" width="8.7109375" style="5" customWidth="1"/>
    <col min="15387" max="15387" width="6.7109375" style="5" customWidth="1"/>
    <col min="15388" max="15388" width="8.7109375" style="5" customWidth="1"/>
    <col min="15389" max="15389" width="6.7109375" style="5" customWidth="1"/>
    <col min="15390" max="15390" width="8.7109375" style="5" customWidth="1"/>
    <col min="15391" max="15391" width="6.7109375" style="5" customWidth="1"/>
    <col min="15392" max="15392" width="9.140625" style="5"/>
    <col min="15393" max="15393" width="6.7109375" style="5" customWidth="1"/>
    <col min="15394" max="15394" width="8.7109375" style="5" customWidth="1"/>
    <col min="15395" max="15395" width="6.7109375" style="5" customWidth="1"/>
    <col min="15396" max="15398" width="8.7109375" style="5" customWidth="1"/>
    <col min="15399" max="15399" width="7.7109375" style="5" customWidth="1"/>
    <col min="15400" max="15400" width="9.140625" style="5"/>
    <col min="15401" max="15401" width="9.85546875" style="5" bestFit="1" customWidth="1"/>
    <col min="15402" max="15402" width="9.140625" style="5"/>
    <col min="15403" max="15403" width="9.85546875" style="5" bestFit="1" customWidth="1"/>
    <col min="15404" max="15404" width="11" style="5" bestFit="1" customWidth="1"/>
    <col min="15405" max="15600" width="9.140625" style="5"/>
    <col min="15601" max="15601" width="8.7109375" style="5" customWidth="1"/>
    <col min="15602" max="15602" width="9.7109375" style="5" customWidth="1"/>
    <col min="15603" max="15608" width="8.7109375" style="5" customWidth="1"/>
    <col min="15609" max="15609" width="6.7109375" style="5" customWidth="1"/>
    <col min="15610" max="15610" width="8.7109375" style="5" customWidth="1"/>
    <col min="15611" max="15611" width="6.7109375" style="5" customWidth="1"/>
    <col min="15612" max="15619" width="8.7109375" style="5" customWidth="1"/>
    <col min="15620" max="15620" width="9.140625" style="5"/>
    <col min="15621" max="15621" width="7.7109375" style="5" customWidth="1"/>
    <col min="15622" max="15622" width="8.7109375" style="5" customWidth="1"/>
    <col min="15623" max="15623" width="6.7109375" style="5" customWidth="1"/>
    <col min="15624" max="15624" width="8.7109375" style="5" customWidth="1"/>
    <col min="15625" max="15625" width="6.7109375" style="5" customWidth="1"/>
    <col min="15626" max="15626" width="8.7109375" style="5" customWidth="1"/>
    <col min="15627" max="15627" width="5.7109375" style="5" customWidth="1"/>
    <col min="15628" max="15628" width="8.7109375" style="5" customWidth="1"/>
    <col min="15629" max="15629" width="7.7109375" style="5" customWidth="1"/>
    <col min="15630" max="15630" width="8.7109375" style="5" customWidth="1"/>
    <col min="15631" max="15631" width="5.7109375" style="5" customWidth="1"/>
    <col min="15632" max="15634" width="8.7109375" style="5" customWidth="1"/>
    <col min="15635" max="15635" width="7.7109375" style="5" customWidth="1"/>
    <col min="15636" max="15636" width="8.7109375" style="5" customWidth="1"/>
    <col min="15637" max="15637" width="7.7109375" style="5" customWidth="1"/>
    <col min="15638" max="15638" width="9.140625" style="5"/>
    <col min="15639" max="15639" width="7.7109375" style="5" customWidth="1"/>
    <col min="15640" max="15640" width="8.7109375" style="5" customWidth="1"/>
    <col min="15641" max="15641" width="5.7109375" style="5" customWidth="1"/>
    <col min="15642" max="15642" width="8.7109375" style="5" customWidth="1"/>
    <col min="15643" max="15643" width="6.7109375" style="5" customWidth="1"/>
    <col min="15644" max="15644" width="8.7109375" style="5" customWidth="1"/>
    <col min="15645" max="15645" width="6.7109375" style="5" customWidth="1"/>
    <col min="15646" max="15646" width="8.7109375" style="5" customWidth="1"/>
    <col min="15647" max="15647" width="6.7109375" style="5" customWidth="1"/>
    <col min="15648" max="15648" width="9.140625" style="5"/>
    <col min="15649" max="15649" width="6.7109375" style="5" customWidth="1"/>
    <col min="15650" max="15650" width="8.7109375" style="5" customWidth="1"/>
    <col min="15651" max="15651" width="6.7109375" style="5" customWidth="1"/>
    <col min="15652" max="15654" width="8.7109375" style="5" customWidth="1"/>
    <col min="15655" max="15655" width="7.7109375" style="5" customWidth="1"/>
    <col min="15656" max="15656" width="9.140625" style="5"/>
    <col min="15657" max="15657" width="9.85546875" style="5" bestFit="1" customWidth="1"/>
    <col min="15658" max="15658" width="9.140625" style="5"/>
    <col min="15659" max="15659" width="9.85546875" style="5" bestFit="1" customWidth="1"/>
    <col min="15660" max="15660" width="11" style="5" bestFit="1" customWidth="1"/>
    <col min="15661" max="15856" width="9.140625" style="5"/>
    <col min="15857" max="15857" width="8.7109375" style="5" customWidth="1"/>
    <col min="15858" max="15858" width="9.7109375" style="5" customWidth="1"/>
    <col min="15859" max="15864" width="8.7109375" style="5" customWidth="1"/>
    <col min="15865" max="15865" width="6.7109375" style="5" customWidth="1"/>
    <col min="15866" max="15866" width="8.7109375" style="5" customWidth="1"/>
    <col min="15867" max="15867" width="6.7109375" style="5" customWidth="1"/>
    <col min="15868" max="15875" width="8.7109375" style="5" customWidth="1"/>
    <col min="15876" max="15876" width="9.140625" style="5"/>
    <col min="15877" max="15877" width="7.7109375" style="5" customWidth="1"/>
    <col min="15878" max="15878" width="8.7109375" style="5" customWidth="1"/>
    <col min="15879" max="15879" width="6.7109375" style="5" customWidth="1"/>
    <col min="15880" max="15880" width="8.7109375" style="5" customWidth="1"/>
    <col min="15881" max="15881" width="6.7109375" style="5" customWidth="1"/>
    <col min="15882" max="15882" width="8.7109375" style="5" customWidth="1"/>
    <col min="15883" max="15883" width="5.7109375" style="5" customWidth="1"/>
    <col min="15884" max="15884" width="8.7109375" style="5" customWidth="1"/>
    <col min="15885" max="15885" width="7.7109375" style="5" customWidth="1"/>
    <col min="15886" max="15886" width="8.7109375" style="5" customWidth="1"/>
    <col min="15887" max="15887" width="5.7109375" style="5" customWidth="1"/>
    <col min="15888" max="15890" width="8.7109375" style="5" customWidth="1"/>
    <col min="15891" max="15891" width="7.7109375" style="5" customWidth="1"/>
    <col min="15892" max="15892" width="8.7109375" style="5" customWidth="1"/>
    <col min="15893" max="15893" width="7.7109375" style="5" customWidth="1"/>
    <col min="15894" max="15894" width="9.140625" style="5"/>
    <col min="15895" max="15895" width="7.7109375" style="5" customWidth="1"/>
    <col min="15896" max="15896" width="8.7109375" style="5" customWidth="1"/>
    <col min="15897" max="15897" width="5.7109375" style="5" customWidth="1"/>
    <col min="15898" max="15898" width="8.7109375" style="5" customWidth="1"/>
    <col min="15899" max="15899" width="6.7109375" style="5" customWidth="1"/>
    <col min="15900" max="15900" width="8.7109375" style="5" customWidth="1"/>
    <col min="15901" max="15901" width="6.7109375" style="5" customWidth="1"/>
    <col min="15902" max="15902" width="8.7109375" style="5" customWidth="1"/>
    <col min="15903" max="15903" width="6.7109375" style="5" customWidth="1"/>
    <col min="15904" max="15904" width="9.140625" style="5"/>
    <col min="15905" max="15905" width="6.7109375" style="5" customWidth="1"/>
    <col min="15906" max="15906" width="8.7109375" style="5" customWidth="1"/>
    <col min="15907" max="15907" width="6.7109375" style="5" customWidth="1"/>
    <col min="15908" max="15910" width="8.7109375" style="5" customWidth="1"/>
    <col min="15911" max="15911" width="7.7109375" style="5" customWidth="1"/>
    <col min="15912" max="15912" width="9.140625" style="5"/>
    <col min="15913" max="15913" width="9.85546875" style="5" bestFit="1" customWidth="1"/>
    <col min="15914" max="15914" width="9.140625" style="5"/>
    <col min="15915" max="15915" width="9.85546875" style="5" bestFit="1" customWidth="1"/>
    <col min="15916" max="15916" width="11" style="5" bestFit="1" customWidth="1"/>
    <col min="15917" max="16112" width="9.140625" style="5"/>
    <col min="16113" max="16113" width="8.7109375" style="5" customWidth="1"/>
    <col min="16114" max="16114" width="9.7109375" style="5" customWidth="1"/>
    <col min="16115" max="16120" width="8.7109375" style="5" customWidth="1"/>
    <col min="16121" max="16121" width="6.7109375" style="5" customWidth="1"/>
    <col min="16122" max="16122" width="8.7109375" style="5" customWidth="1"/>
    <col min="16123" max="16123" width="6.7109375" style="5" customWidth="1"/>
    <col min="16124" max="16131" width="8.7109375" style="5" customWidth="1"/>
    <col min="16132" max="16132" width="9.140625" style="5"/>
    <col min="16133" max="16133" width="7.7109375" style="5" customWidth="1"/>
    <col min="16134" max="16134" width="8.7109375" style="5" customWidth="1"/>
    <col min="16135" max="16135" width="6.7109375" style="5" customWidth="1"/>
    <col min="16136" max="16136" width="8.7109375" style="5" customWidth="1"/>
    <col min="16137" max="16137" width="6.7109375" style="5" customWidth="1"/>
    <col min="16138" max="16138" width="8.7109375" style="5" customWidth="1"/>
    <col min="16139" max="16139" width="5.7109375" style="5" customWidth="1"/>
    <col min="16140" max="16140" width="8.7109375" style="5" customWidth="1"/>
    <col min="16141" max="16141" width="7.7109375" style="5" customWidth="1"/>
    <col min="16142" max="16142" width="8.7109375" style="5" customWidth="1"/>
    <col min="16143" max="16143" width="5.7109375" style="5" customWidth="1"/>
    <col min="16144" max="16146" width="8.7109375" style="5" customWidth="1"/>
    <col min="16147" max="16147" width="7.7109375" style="5" customWidth="1"/>
    <col min="16148" max="16148" width="8.7109375" style="5" customWidth="1"/>
    <col min="16149" max="16149" width="7.7109375" style="5" customWidth="1"/>
    <col min="16150" max="16150" width="9.140625" style="5"/>
    <col min="16151" max="16151" width="7.7109375" style="5" customWidth="1"/>
    <col min="16152" max="16152" width="8.7109375" style="5" customWidth="1"/>
    <col min="16153" max="16153" width="5.7109375" style="5" customWidth="1"/>
    <col min="16154" max="16154" width="8.7109375" style="5" customWidth="1"/>
    <col min="16155" max="16155" width="6.7109375" style="5" customWidth="1"/>
    <col min="16156" max="16156" width="8.7109375" style="5" customWidth="1"/>
    <col min="16157" max="16157" width="6.7109375" style="5" customWidth="1"/>
    <col min="16158" max="16158" width="8.7109375" style="5" customWidth="1"/>
    <col min="16159" max="16159" width="6.7109375" style="5" customWidth="1"/>
    <col min="16160" max="16160" width="9.140625" style="5"/>
    <col min="16161" max="16161" width="6.7109375" style="5" customWidth="1"/>
    <col min="16162" max="16162" width="8.7109375" style="5" customWidth="1"/>
    <col min="16163" max="16163" width="6.7109375" style="5" customWidth="1"/>
    <col min="16164" max="16166" width="8.7109375" style="5" customWidth="1"/>
    <col min="16167" max="16167" width="7.7109375" style="5" customWidth="1"/>
    <col min="16168" max="16168" width="9.140625" style="5"/>
    <col min="16169" max="16169" width="9.85546875" style="5" bestFit="1" customWidth="1"/>
    <col min="16170" max="16170" width="9.140625" style="5"/>
    <col min="16171" max="16171" width="9.85546875" style="5" bestFit="1" customWidth="1"/>
    <col min="16172" max="16172" width="11" style="5" bestFit="1" customWidth="1"/>
    <col min="16173" max="16384" width="9.140625" style="5"/>
  </cols>
  <sheetData>
    <row r="1" spans="1:56" ht="15">
      <c r="A1" s="1"/>
      <c r="B1" s="1"/>
      <c r="C1" s="2"/>
      <c r="D1" s="1"/>
      <c r="E1" s="2"/>
      <c r="F1" s="1"/>
      <c r="G1" s="3"/>
      <c r="H1" s="1"/>
      <c r="I1" s="2"/>
      <c r="J1" s="1"/>
      <c r="K1" s="1"/>
      <c r="L1" s="1"/>
      <c r="M1" s="3"/>
      <c r="N1" s="1"/>
      <c r="O1" s="4"/>
    </row>
    <row r="2" spans="1:56" ht="15">
      <c r="A2" s="1"/>
      <c r="B2" s="1"/>
      <c r="C2" s="2"/>
      <c r="D2" s="1"/>
      <c r="E2" s="2"/>
      <c r="F2" s="1"/>
      <c r="G2" s="3"/>
      <c r="H2" s="1"/>
      <c r="I2" s="2"/>
      <c r="J2" s="1"/>
      <c r="K2" s="1"/>
      <c r="L2" s="1"/>
      <c r="M2" s="3"/>
      <c r="N2" s="1"/>
      <c r="O2" s="4"/>
    </row>
    <row r="3" spans="1:56" ht="15">
      <c r="A3" s="1"/>
      <c r="B3" s="1"/>
      <c r="C3" s="2"/>
      <c r="D3" s="1"/>
      <c r="E3" s="2"/>
      <c r="F3" s="1"/>
      <c r="G3" s="3"/>
      <c r="H3" s="1"/>
      <c r="I3" s="2"/>
      <c r="J3" s="1"/>
      <c r="K3" s="1"/>
      <c r="L3" s="1"/>
      <c r="M3" s="3"/>
      <c r="N3" s="1"/>
      <c r="O3" s="4"/>
    </row>
    <row r="4" spans="1:56" ht="15.75" thickBot="1">
      <c r="A4" s="1"/>
      <c r="B4" s="1"/>
      <c r="C4" s="2"/>
      <c r="D4" s="1"/>
      <c r="E4" s="2"/>
      <c r="F4" s="1"/>
      <c r="G4" s="3"/>
      <c r="H4" s="1"/>
      <c r="I4" s="2"/>
      <c r="J4" s="1"/>
      <c r="K4" s="1"/>
      <c r="L4" s="1"/>
      <c r="M4" s="3"/>
      <c r="N4" s="1"/>
      <c r="O4" s="4"/>
    </row>
    <row r="5" spans="1:56" ht="15.75" customHeight="1">
      <c r="A5" s="112" t="s">
        <v>48</v>
      </c>
      <c r="B5" s="90" t="s">
        <v>1</v>
      </c>
      <c r="C5" s="91"/>
      <c r="D5" s="90" t="s">
        <v>2</v>
      </c>
      <c r="E5" s="91"/>
      <c r="F5" s="105" t="s">
        <v>3</v>
      </c>
      <c r="G5" s="107"/>
      <c r="H5" s="97" t="s">
        <v>4</v>
      </c>
      <c r="I5" s="98"/>
      <c r="J5" s="97" t="s">
        <v>5</v>
      </c>
      <c r="K5" s="98"/>
      <c r="L5" s="115" t="s">
        <v>6</v>
      </c>
      <c r="M5" s="116"/>
      <c r="N5" s="101" t="s">
        <v>7</v>
      </c>
      <c r="O5" s="102"/>
      <c r="P5" s="105" t="s">
        <v>8</v>
      </c>
      <c r="Q5" s="106"/>
      <c r="R5" s="106"/>
      <c r="S5" s="107"/>
      <c r="T5" s="105" t="s">
        <v>9</v>
      </c>
      <c r="U5" s="107"/>
      <c r="V5" s="97" t="s">
        <v>10</v>
      </c>
      <c r="W5" s="98"/>
      <c r="X5" s="97" t="s">
        <v>11</v>
      </c>
      <c r="Y5" s="98"/>
      <c r="Z5" s="97" t="s">
        <v>12</v>
      </c>
      <c r="AA5" s="98"/>
      <c r="AB5" s="124" t="s">
        <v>13</v>
      </c>
      <c r="AC5" s="125"/>
      <c r="AD5" s="105" t="s">
        <v>14</v>
      </c>
      <c r="AE5" s="128"/>
      <c r="AF5" s="128"/>
      <c r="AG5" s="128"/>
      <c r="AH5" s="128"/>
      <c r="AI5" s="128"/>
      <c r="AJ5" s="128"/>
      <c r="AK5" s="129"/>
      <c r="AL5" s="94" t="s">
        <v>15</v>
      </c>
      <c r="AM5" s="95"/>
      <c r="AN5" s="95"/>
      <c r="AO5" s="108"/>
      <c r="AP5" s="90" t="s">
        <v>16</v>
      </c>
      <c r="AQ5" s="91"/>
      <c r="AR5" s="90" t="s">
        <v>17</v>
      </c>
      <c r="AS5" s="109"/>
      <c r="AT5" s="90" t="s">
        <v>18</v>
      </c>
      <c r="AU5" s="91"/>
      <c r="AV5" s="90" t="s">
        <v>19</v>
      </c>
      <c r="AW5" s="91"/>
      <c r="AX5" s="97" t="s">
        <v>20</v>
      </c>
      <c r="AY5" s="98"/>
      <c r="AZ5" s="94" t="s">
        <v>21</v>
      </c>
      <c r="BA5" s="95"/>
      <c r="BB5" s="95"/>
      <c r="BC5" s="96"/>
      <c r="BD5" s="9"/>
    </row>
    <row r="6" spans="1:56" ht="15.75">
      <c r="A6" s="113"/>
      <c r="B6" s="120"/>
      <c r="C6" s="121"/>
      <c r="D6" s="120"/>
      <c r="E6" s="121"/>
      <c r="F6" s="117" t="s">
        <v>22</v>
      </c>
      <c r="G6" s="118"/>
      <c r="H6" s="130"/>
      <c r="I6" s="131"/>
      <c r="J6" s="130"/>
      <c r="K6" s="131"/>
      <c r="L6" s="117" t="s">
        <v>23</v>
      </c>
      <c r="M6" s="118"/>
      <c r="N6" s="132"/>
      <c r="O6" s="133"/>
      <c r="P6" s="117" t="s">
        <v>24</v>
      </c>
      <c r="Q6" s="118"/>
      <c r="R6" s="117" t="s">
        <v>25</v>
      </c>
      <c r="S6" s="118"/>
      <c r="T6" s="117" t="s">
        <v>26</v>
      </c>
      <c r="U6" s="118"/>
      <c r="V6" s="122"/>
      <c r="W6" s="123"/>
      <c r="X6" s="122"/>
      <c r="Y6" s="123"/>
      <c r="Z6" s="122"/>
      <c r="AA6" s="123"/>
      <c r="AB6" s="126"/>
      <c r="AC6" s="127"/>
      <c r="AD6" s="117" t="s">
        <v>27</v>
      </c>
      <c r="AE6" s="118"/>
      <c r="AF6" s="117" t="s">
        <v>25</v>
      </c>
      <c r="AG6" s="118"/>
      <c r="AH6" s="117" t="s">
        <v>28</v>
      </c>
      <c r="AI6" s="118"/>
      <c r="AJ6" s="117" t="s">
        <v>29</v>
      </c>
      <c r="AK6" s="118"/>
      <c r="AL6" s="117" t="s">
        <v>30</v>
      </c>
      <c r="AM6" s="118"/>
      <c r="AN6" s="117" t="s">
        <v>31</v>
      </c>
      <c r="AO6" s="118"/>
      <c r="AP6" s="120"/>
      <c r="AQ6" s="121"/>
      <c r="AR6" s="130"/>
      <c r="AS6" s="131"/>
      <c r="AT6" s="120"/>
      <c r="AU6" s="121"/>
      <c r="AV6" s="120"/>
      <c r="AW6" s="121"/>
      <c r="AX6" s="122"/>
      <c r="AY6" s="123"/>
      <c r="AZ6" s="117" t="s">
        <v>32</v>
      </c>
      <c r="BA6" s="118"/>
      <c r="BB6" s="117" t="s">
        <v>33</v>
      </c>
      <c r="BC6" s="119"/>
      <c r="BD6" s="9"/>
    </row>
    <row r="7" spans="1:56" ht="16.5" thickBot="1">
      <c r="A7" s="114"/>
      <c r="B7" s="10" t="s">
        <v>34</v>
      </c>
      <c r="C7" s="11" t="s">
        <v>35</v>
      </c>
      <c r="D7" s="10" t="s">
        <v>34</v>
      </c>
      <c r="E7" s="11" t="s">
        <v>35</v>
      </c>
      <c r="F7" s="10" t="s">
        <v>34</v>
      </c>
      <c r="G7" s="12" t="s">
        <v>35</v>
      </c>
      <c r="H7" s="10" t="s">
        <v>34</v>
      </c>
      <c r="I7" s="11" t="s">
        <v>35</v>
      </c>
      <c r="J7" s="10" t="s">
        <v>34</v>
      </c>
      <c r="K7" s="10" t="s">
        <v>35</v>
      </c>
      <c r="L7" s="10" t="s">
        <v>34</v>
      </c>
      <c r="M7" s="12" t="s">
        <v>35</v>
      </c>
      <c r="N7" s="10" t="s">
        <v>34</v>
      </c>
      <c r="O7" s="13" t="s">
        <v>35</v>
      </c>
      <c r="P7" s="10" t="s">
        <v>34</v>
      </c>
      <c r="Q7" s="11" t="s">
        <v>35</v>
      </c>
      <c r="R7" s="10" t="s">
        <v>34</v>
      </c>
      <c r="S7" s="11" t="s">
        <v>35</v>
      </c>
      <c r="T7" s="10" t="s">
        <v>34</v>
      </c>
      <c r="U7" s="11" t="s">
        <v>35</v>
      </c>
      <c r="V7" s="10" t="s">
        <v>34</v>
      </c>
      <c r="W7" s="10" t="s">
        <v>35</v>
      </c>
      <c r="X7" s="10" t="s">
        <v>34</v>
      </c>
      <c r="Y7" s="10" t="s">
        <v>35</v>
      </c>
      <c r="Z7" s="10" t="s">
        <v>34</v>
      </c>
      <c r="AA7" s="10" t="s">
        <v>35</v>
      </c>
      <c r="AB7" s="10" t="s">
        <v>34</v>
      </c>
      <c r="AC7" s="10" t="s">
        <v>35</v>
      </c>
      <c r="AD7" s="10" t="s">
        <v>34</v>
      </c>
      <c r="AE7" s="10" t="s">
        <v>35</v>
      </c>
      <c r="AF7" s="14" t="s">
        <v>34</v>
      </c>
      <c r="AG7" s="12" t="s">
        <v>35</v>
      </c>
      <c r="AH7" s="10" t="s">
        <v>34</v>
      </c>
      <c r="AI7" s="12" t="s">
        <v>35</v>
      </c>
      <c r="AJ7" s="10" t="s">
        <v>34</v>
      </c>
      <c r="AK7" s="12" t="s">
        <v>35</v>
      </c>
      <c r="AL7" s="10" t="s">
        <v>34</v>
      </c>
      <c r="AM7" s="12" t="s">
        <v>35</v>
      </c>
      <c r="AN7" s="10" t="s">
        <v>34</v>
      </c>
      <c r="AO7" s="10" t="s">
        <v>35</v>
      </c>
      <c r="AP7" s="10" t="s">
        <v>34</v>
      </c>
      <c r="AQ7" s="10" t="s">
        <v>35</v>
      </c>
      <c r="AR7" s="10" t="s">
        <v>34</v>
      </c>
      <c r="AS7" s="10" t="s">
        <v>35</v>
      </c>
      <c r="AT7" s="10" t="s">
        <v>34</v>
      </c>
      <c r="AU7" s="10" t="s">
        <v>35</v>
      </c>
      <c r="AV7" s="10" t="s">
        <v>34</v>
      </c>
      <c r="AW7" s="10" t="s">
        <v>35</v>
      </c>
      <c r="AX7" s="15" t="s">
        <v>34</v>
      </c>
      <c r="AY7" s="10" t="s">
        <v>35</v>
      </c>
      <c r="AZ7" s="10" t="s">
        <v>34</v>
      </c>
      <c r="BA7" s="12" t="s">
        <v>35</v>
      </c>
      <c r="BB7" s="10" t="s">
        <v>34</v>
      </c>
      <c r="BC7" s="16" t="s">
        <v>35</v>
      </c>
      <c r="BD7" s="9"/>
    </row>
    <row r="8" spans="1:56" ht="20.100000000000001" customHeight="1">
      <c r="A8" s="60" t="s">
        <v>49</v>
      </c>
      <c r="B8" s="17">
        <v>13007.01</v>
      </c>
      <c r="C8" s="18">
        <f>(B9-B8)*12000</f>
        <v>0</v>
      </c>
      <c r="D8" s="82">
        <v>5860.8</v>
      </c>
      <c r="E8" s="18">
        <f>(D9-D8)*12000</f>
        <v>3600.0000000021828</v>
      </c>
      <c r="F8" s="19">
        <v>6695.4719999999998</v>
      </c>
      <c r="G8" s="20">
        <f>(F9-F8)*1800</f>
        <v>342.00000000091677</v>
      </c>
      <c r="H8" s="21">
        <v>2956.5</v>
      </c>
      <c r="I8" s="20">
        <f>(H9-H8)*40</f>
        <v>36.000000000003638</v>
      </c>
      <c r="J8" s="21">
        <v>2630.9</v>
      </c>
      <c r="K8" s="22">
        <f>(J9-J8)*20</f>
        <v>10</v>
      </c>
      <c r="L8" s="19">
        <v>3097.3490000000002</v>
      </c>
      <c r="M8" s="20">
        <f>(L9-L8)*1800</f>
        <v>143.99999999986903</v>
      </c>
      <c r="N8" s="19">
        <v>4160.7340000000004</v>
      </c>
      <c r="O8" s="23">
        <f>(N9-N8)*40</f>
        <v>15.619999999980791</v>
      </c>
      <c r="P8" s="24">
        <v>1265.1099999999999</v>
      </c>
      <c r="Q8" s="18">
        <f>(P9-P8)*3600</f>
        <v>107.99999999990177</v>
      </c>
      <c r="R8" s="24">
        <v>8509.58</v>
      </c>
      <c r="S8" s="18">
        <f>(R9-R8)*1200</f>
        <v>221.99999999938882</v>
      </c>
      <c r="T8" s="17">
        <v>3976.69</v>
      </c>
      <c r="U8" s="18">
        <f>(T9-T8)*900</f>
        <v>161.99999999985266</v>
      </c>
      <c r="V8" s="25">
        <v>299637</v>
      </c>
      <c r="W8" s="22">
        <f>V9-V8</f>
        <v>5</v>
      </c>
      <c r="X8" s="19">
        <v>49128</v>
      </c>
      <c r="Y8" s="22">
        <f>X9-X8</f>
        <v>0</v>
      </c>
      <c r="Z8" s="68">
        <v>39826</v>
      </c>
      <c r="AA8" s="22">
        <f>Z9-Z8</f>
        <v>0</v>
      </c>
      <c r="AB8" s="19">
        <v>13544.7</v>
      </c>
      <c r="AC8" s="22">
        <f>(AB9-AB8)*80</f>
        <v>31.999999999970896</v>
      </c>
      <c r="AD8" s="19">
        <v>729.66899999999998</v>
      </c>
      <c r="AE8" s="22">
        <f>(AD9-AD8)*1200</f>
        <v>0</v>
      </c>
      <c r="AF8" s="26">
        <v>4735.3429999999998</v>
      </c>
      <c r="AG8" s="20">
        <f>(AF9-AF8)*1800</f>
        <v>356.40000000057626</v>
      </c>
      <c r="AH8" s="19">
        <v>136.89699999999999</v>
      </c>
      <c r="AI8" s="20">
        <f>(AH9-AH8)*4800</f>
        <v>0</v>
      </c>
      <c r="AJ8" s="26">
        <v>370.72699999999998</v>
      </c>
      <c r="AK8" s="20">
        <f>(AJ9-AJ8)*4800</f>
        <v>105.60000000023138</v>
      </c>
      <c r="AL8" s="19">
        <v>447.83100000000002</v>
      </c>
      <c r="AM8" s="20">
        <f>(AL9-AL8)*1800</f>
        <v>0</v>
      </c>
      <c r="AN8" s="19">
        <v>81.480999999999995</v>
      </c>
      <c r="AO8" s="22">
        <f>(AN9-AN8)*1800</f>
        <v>0</v>
      </c>
      <c r="AP8" s="19">
        <v>223156</v>
      </c>
      <c r="AQ8" s="22">
        <f>AP9-AP8</f>
        <v>8</v>
      </c>
      <c r="AR8" s="21">
        <v>81712</v>
      </c>
      <c r="AS8" s="22">
        <f>AR9-AR8</f>
        <v>0</v>
      </c>
      <c r="AT8" s="21">
        <v>28181</v>
      </c>
      <c r="AU8" s="22">
        <f>AT9-AT8</f>
        <v>0</v>
      </c>
      <c r="AV8" s="27">
        <v>4476.3590000000004</v>
      </c>
      <c r="AW8" s="22">
        <f>(AV9-AV8)*120</f>
        <v>0</v>
      </c>
      <c r="AX8" s="17">
        <v>87088</v>
      </c>
      <c r="AY8" s="22">
        <f>AX9-AX8</f>
        <v>4</v>
      </c>
      <c r="AZ8" s="26">
        <v>121.73</v>
      </c>
      <c r="BA8" s="20">
        <f>(AZ9-AZ8)*900</f>
        <v>0</v>
      </c>
      <c r="BB8" s="19">
        <v>61.85</v>
      </c>
      <c r="BC8" s="28">
        <f>(BB9-BB8)*900</f>
        <v>44.999999999997442</v>
      </c>
      <c r="BD8" s="9"/>
    </row>
    <row r="9" spans="1:56" ht="20.100000000000001" customHeight="1">
      <c r="A9" s="60" t="s">
        <v>50</v>
      </c>
      <c r="B9" s="17">
        <v>13007.01</v>
      </c>
      <c r="C9" s="30">
        <f>(B10-B9)*12000</f>
        <v>0</v>
      </c>
      <c r="D9" s="83">
        <v>5861.1</v>
      </c>
      <c r="E9" s="30">
        <f>(D10-D9)*12000</f>
        <v>3599.9999999912689</v>
      </c>
      <c r="F9" s="62">
        <v>6695.6620000000003</v>
      </c>
      <c r="G9" s="33">
        <f t="shared" ref="G9:G32" si="0">(F10-F9)*1800</f>
        <v>225</v>
      </c>
      <c r="H9" s="65">
        <v>2957.4</v>
      </c>
      <c r="I9" s="33">
        <f t="shared" ref="I9:I32" si="1">(H10-H9)*40</f>
        <v>0</v>
      </c>
      <c r="J9" s="21">
        <v>2631.4</v>
      </c>
      <c r="K9" s="34">
        <f t="shared" ref="K9:K32" si="2">(J10-J9)*20</f>
        <v>10</v>
      </c>
      <c r="L9" s="62">
        <v>3097.4290000000001</v>
      </c>
      <c r="M9" s="33">
        <f t="shared" ref="M9:M32" si="3">(L10-L9)*1800</f>
        <v>88.19999999996071</v>
      </c>
      <c r="N9" s="62">
        <f>(N10-N8)/2+N8</f>
        <v>4161.1244999999999</v>
      </c>
      <c r="O9" s="35">
        <f t="shared" ref="O9:O32" si="4">(N10-N9)*40</f>
        <v>15.620000000017171</v>
      </c>
      <c r="P9" s="61">
        <f>(P10-P8)/2+P8</f>
        <v>1265.1399999999999</v>
      </c>
      <c r="Q9" s="30">
        <f t="shared" ref="Q9:Q32" si="5">(P10-P9)*3600</f>
        <v>108.00000000072032</v>
      </c>
      <c r="R9" s="61">
        <f>(R10-R8)/2+R8</f>
        <v>8509.7649999999994</v>
      </c>
      <c r="S9" s="30">
        <f t="shared" ref="S9:S32" si="6">(R10-R9)*1200</f>
        <v>222.00000000157161</v>
      </c>
      <c r="T9" s="61">
        <v>3976.87</v>
      </c>
      <c r="U9" s="30">
        <f t="shared" ref="U9:U32" si="7">(T10-T9)*900</f>
        <v>81.000000000130967</v>
      </c>
      <c r="V9" s="66">
        <v>299642</v>
      </c>
      <c r="W9" s="34">
        <f t="shared" ref="W9:W32" si="8">V10-V9</f>
        <v>5</v>
      </c>
      <c r="X9" s="19">
        <v>49128</v>
      </c>
      <c r="Y9" s="34">
        <f t="shared" ref="Y9:Y32" si="9">X10-X9</f>
        <v>0</v>
      </c>
      <c r="Z9" s="68">
        <v>39826</v>
      </c>
      <c r="AA9" s="34">
        <f t="shared" ref="AA9:AA32" si="10">Z10-Z9</f>
        <v>0</v>
      </c>
      <c r="AB9" s="62">
        <v>13545.1</v>
      </c>
      <c r="AC9" s="34">
        <f t="shared" ref="AC9:AC32" si="11">(AB10-AB9)*80</f>
        <v>40</v>
      </c>
      <c r="AD9" s="68">
        <f>AD8</f>
        <v>729.66899999999998</v>
      </c>
      <c r="AE9" s="34">
        <f t="shared" ref="AE9:AE32" si="12">(AD10-AD9)*1200</f>
        <v>0</v>
      </c>
      <c r="AF9" s="37">
        <v>4735.5410000000002</v>
      </c>
      <c r="AG9" s="33">
        <f t="shared" ref="AG9:AG32" si="13">(AF10-AF9)*1800</f>
        <v>363.600000000406</v>
      </c>
      <c r="AH9" s="62">
        <f>AH8</f>
        <v>136.89699999999999</v>
      </c>
      <c r="AI9" s="33">
        <f t="shared" ref="AI9:AI32" si="14">(AH10-AH9)*4800</f>
        <v>0</v>
      </c>
      <c r="AJ9" s="67">
        <v>370.74900000000002</v>
      </c>
      <c r="AK9" s="33">
        <f t="shared" ref="AK9:AK32" si="15">(AJ10-AJ9)*4800</f>
        <v>71.999999999934516</v>
      </c>
      <c r="AL9" s="19">
        <v>447.83100000000002</v>
      </c>
      <c r="AM9" s="33">
        <f t="shared" ref="AM9:AM32" si="16">(AL10-AL9)*1800</f>
        <v>0</v>
      </c>
      <c r="AN9" s="19">
        <v>81.480999999999995</v>
      </c>
      <c r="AO9" s="34">
        <f t="shared" ref="AO9:AO32" si="17">(AN10-AN9)*1800</f>
        <v>0</v>
      </c>
      <c r="AP9" s="62">
        <v>223164</v>
      </c>
      <c r="AQ9" s="34">
        <f t="shared" ref="AQ9:AQ32" si="18">AP10-AP9</f>
        <v>8</v>
      </c>
      <c r="AR9" s="21">
        <v>81712</v>
      </c>
      <c r="AS9" s="34">
        <f t="shared" ref="AS9:AS32" si="19">AR10-AR9</f>
        <v>0</v>
      </c>
      <c r="AT9" s="21">
        <v>28181</v>
      </c>
      <c r="AU9" s="34">
        <f t="shared" ref="AU9:AU32" si="20">AT10-AT9</f>
        <v>2</v>
      </c>
      <c r="AV9" s="27">
        <v>4476.3590000000004</v>
      </c>
      <c r="AW9" s="34">
        <f t="shared" ref="AW9:AW32" si="21">(AV10-AV9)*120</f>
        <v>0</v>
      </c>
      <c r="AX9" s="61">
        <v>87092</v>
      </c>
      <c r="AY9" s="34">
        <f t="shared" ref="AY9:AY32" si="22">AX10-AX9</f>
        <v>5</v>
      </c>
      <c r="AZ9" s="26">
        <v>121.73</v>
      </c>
      <c r="BA9" s="33">
        <f t="shared" ref="BA9:BA32" si="23">(AZ10-AZ9)*900</f>
        <v>0</v>
      </c>
      <c r="BB9" s="19">
        <v>61.9</v>
      </c>
      <c r="BC9" s="38">
        <f t="shared" ref="BC9:BC32" si="24">(BB10-BB9)*900</f>
        <v>35.999999999999233</v>
      </c>
      <c r="BD9" s="9"/>
    </row>
    <row r="10" spans="1:56" ht="20.100000000000001" customHeight="1">
      <c r="A10" s="60" t="s">
        <v>51</v>
      </c>
      <c r="B10" s="17">
        <v>13007.01</v>
      </c>
      <c r="C10" s="30">
        <f>(B11-B10)*12000</f>
        <v>0</v>
      </c>
      <c r="D10" s="83">
        <v>5861.4</v>
      </c>
      <c r="E10" s="30">
        <f>(D11-D10)*12000</f>
        <v>2400.0000000087311</v>
      </c>
      <c r="F10" s="62">
        <v>6695.7870000000003</v>
      </c>
      <c r="G10" s="33">
        <f t="shared" si="0"/>
        <v>259.199999998782</v>
      </c>
      <c r="H10" s="65">
        <v>2957.4</v>
      </c>
      <c r="I10" s="33">
        <f t="shared" si="1"/>
        <v>36.000000000003638</v>
      </c>
      <c r="J10" s="21">
        <v>2631.9</v>
      </c>
      <c r="K10" s="34">
        <f t="shared" si="2"/>
        <v>8.000000000001819</v>
      </c>
      <c r="L10" s="62">
        <v>3097.4780000000001</v>
      </c>
      <c r="M10" s="33">
        <f t="shared" si="3"/>
        <v>106.19999999953507</v>
      </c>
      <c r="N10" s="62">
        <v>4161.5150000000003</v>
      </c>
      <c r="O10" s="35">
        <f t="shared" si="4"/>
        <v>14.619999999995343</v>
      </c>
      <c r="P10" s="61">
        <v>1265.17</v>
      </c>
      <c r="Q10" s="30">
        <f t="shared" si="5"/>
        <v>107.99999999990177</v>
      </c>
      <c r="R10" s="61">
        <v>8509.9500000000007</v>
      </c>
      <c r="S10" s="30">
        <f t="shared" si="6"/>
        <v>191.99999999982538</v>
      </c>
      <c r="T10" s="61">
        <v>3976.96</v>
      </c>
      <c r="U10" s="30">
        <f t="shared" si="7"/>
        <v>71.999999999934516</v>
      </c>
      <c r="V10" s="66">
        <v>299647</v>
      </c>
      <c r="W10" s="34">
        <f t="shared" si="8"/>
        <v>5</v>
      </c>
      <c r="X10" s="19">
        <v>49128</v>
      </c>
      <c r="Y10" s="34">
        <f t="shared" si="9"/>
        <v>0</v>
      </c>
      <c r="Z10" s="68">
        <v>39826</v>
      </c>
      <c r="AA10" s="34">
        <f t="shared" si="10"/>
        <v>0</v>
      </c>
      <c r="AB10" s="62">
        <v>13545.6</v>
      </c>
      <c r="AC10" s="34">
        <f t="shared" si="11"/>
        <v>31.999999999970896</v>
      </c>
      <c r="AD10" s="68">
        <f t="shared" ref="AD10:AD11" si="25">AD9</f>
        <v>729.66899999999998</v>
      </c>
      <c r="AE10" s="34">
        <f t="shared" si="12"/>
        <v>0</v>
      </c>
      <c r="AF10" s="37">
        <v>4735.7430000000004</v>
      </c>
      <c r="AG10" s="33">
        <f t="shared" si="13"/>
        <v>356.39999999893917</v>
      </c>
      <c r="AH10" s="62">
        <f t="shared" ref="AH10:AH11" si="26">AH9</f>
        <v>136.89699999999999</v>
      </c>
      <c r="AI10" s="33">
        <f t="shared" si="14"/>
        <v>0</v>
      </c>
      <c r="AJ10" s="67">
        <v>370.76400000000001</v>
      </c>
      <c r="AK10" s="33">
        <f t="shared" si="15"/>
        <v>76.799999999821011</v>
      </c>
      <c r="AL10" s="19">
        <v>447.83100000000002</v>
      </c>
      <c r="AM10" s="33">
        <f t="shared" si="16"/>
        <v>0</v>
      </c>
      <c r="AN10" s="19">
        <v>81.480999999999995</v>
      </c>
      <c r="AO10" s="34">
        <f t="shared" si="17"/>
        <v>0</v>
      </c>
      <c r="AP10" s="62">
        <v>223172</v>
      </c>
      <c r="AQ10" s="34">
        <f t="shared" si="18"/>
        <v>8</v>
      </c>
      <c r="AR10" s="21">
        <v>81712</v>
      </c>
      <c r="AS10" s="34">
        <f t="shared" si="19"/>
        <v>0</v>
      </c>
      <c r="AT10" s="65">
        <v>28183</v>
      </c>
      <c r="AU10" s="34">
        <f t="shared" si="20"/>
        <v>2</v>
      </c>
      <c r="AV10" s="27">
        <v>4476.3590000000004</v>
      </c>
      <c r="AW10" s="34">
        <f t="shared" si="21"/>
        <v>0</v>
      </c>
      <c r="AX10" s="61">
        <f t="shared" ref="AX10" si="27">AX9+5</f>
        <v>87097</v>
      </c>
      <c r="AY10" s="34">
        <f t="shared" si="22"/>
        <v>3</v>
      </c>
      <c r="AZ10" s="26">
        <v>121.73</v>
      </c>
      <c r="BA10" s="33">
        <f t="shared" si="23"/>
        <v>0</v>
      </c>
      <c r="BB10" s="19">
        <v>61.94</v>
      </c>
      <c r="BC10" s="38">
        <f t="shared" si="24"/>
        <v>45.000000000003837</v>
      </c>
      <c r="BD10" s="9"/>
    </row>
    <row r="11" spans="1:56" ht="20.100000000000001" customHeight="1">
      <c r="A11" s="60" t="s">
        <v>74</v>
      </c>
      <c r="B11" s="17">
        <v>13007.01</v>
      </c>
      <c r="C11" s="30">
        <f>(B12-B11)*12000</f>
        <v>0</v>
      </c>
      <c r="D11" s="83">
        <v>5861.6</v>
      </c>
      <c r="E11" s="30">
        <f>(D12-D11)*12000</f>
        <v>3599.9999999912689</v>
      </c>
      <c r="F11" s="62">
        <v>6695.9309999999996</v>
      </c>
      <c r="G11" s="33">
        <f>(F12-F11)*1800</f>
        <v>214.20000000107393</v>
      </c>
      <c r="H11" s="65">
        <v>2958.3</v>
      </c>
      <c r="I11" s="33">
        <f>(H12-H11)*40</f>
        <v>0</v>
      </c>
      <c r="J11" s="21">
        <v>2632.3</v>
      </c>
      <c r="K11" s="34">
        <f>(J12-J11)*20</f>
        <v>7.999999999992724</v>
      </c>
      <c r="L11" s="62">
        <v>3097.5369999999998</v>
      </c>
      <c r="M11" s="33">
        <f>(L12-L11)*1800</f>
        <v>90.000000000327418</v>
      </c>
      <c r="N11" s="62">
        <f>(N12-N10)/2+N10</f>
        <v>4161.8805000000002</v>
      </c>
      <c r="O11" s="35">
        <f>(N12-N11)*40</f>
        <v>14.619999999995343</v>
      </c>
      <c r="P11" s="61">
        <f>(P12-P10)/2+P10</f>
        <v>1265.2</v>
      </c>
      <c r="Q11" s="30">
        <f t="shared" si="5"/>
        <v>107.99999999990177</v>
      </c>
      <c r="R11" s="61">
        <f>(R12-R10)/2+R10</f>
        <v>8510.11</v>
      </c>
      <c r="S11" s="30">
        <f t="shared" si="6"/>
        <v>191.99999999982538</v>
      </c>
      <c r="T11" s="61">
        <v>3977.04</v>
      </c>
      <c r="U11" s="30">
        <f>(T12-T11)*900</f>
        <v>53.999999999950887</v>
      </c>
      <c r="V11" s="66">
        <v>299652</v>
      </c>
      <c r="W11" s="34">
        <f>V12-V11</f>
        <v>6</v>
      </c>
      <c r="X11" s="19">
        <v>49128</v>
      </c>
      <c r="Y11" s="34">
        <f>X12-X11</f>
        <v>0</v>
      </c>
      <c r="Z11" s="68">
        <v>39826</v>
      </c>
      <c r="AA11" s="34">
        <f>Z12-Z11</f>
        <v>0</v>
      </c>
      <c r="AB11" s="62">
        <f>(AB12-AB10)/2+AB10</f>
        <v>13546</v>
      </c>
      <c r="AC11" s="34">
        <f>(AB12-AB11)*80</f>
        <v>31.999999999970896</v>
      </c>
      <c r="AD11" s="68">
        <f t="shared" si="25"/>
        <v>729.66899999999998</v>
      </c>
      <c r="AE11" s="34">
        <f t="shared" si="12"/>
        <v>0</v>
      </c>
      <c r="AF11" s="37">
        <v>4735.9409999999998</v>
      </c>
      <c r="AG11" s="33">
        <f>(AF12-AF11)*1800</f>
        <v>392.39999999972497</v>
      </c>
      <c r="AH11" s="62">
        <f t="shared" si="26"/>
        <v>136.89699999999999</v>
      </c>
      <c r="AI11" s="33">
        <f>(AH12-AH11)*4800</f>
        <v>0</v>
      </c>
      <c r="AJ11" s="67">
        <v>370.78</v>
      </c>
      <c r="AK11" s="33">
        <f>(AJ12-AJ11)*4800</f>
        <v>67.200000000048021</v>
      </c>
      <c r="AL11" s="19">
        <v>447.83100000000002</v>
      </c>
      <c r="AM11" s="33">
        <f>(AL12-AL11)*1800</f>
        <v>0</v>
      </c>
      <c r="AN11" s="19">
        <v>81.480999999999995</v>
      </c>
      <c r="AO11" s="34">
        <f>(AN12-AN11)*1800</f>
        <v>0</v>
      </c>
      <c r="AP11" s="62">
        <v>223180</v>
      </c>
      <c r="AQ11" s="34">
        <f>AP12-AP11</f>
        <v>8</v>
      </c>
      <c r="AR11" s="21">
        <v>81712</v>
      </c>
      <c r="AS11" s="39">
        <f>AR12-AR11</f>
        <v>0</v>
      </c>
      <c r="AT11" s="65">
        <v>28185</v>
      </c>
      <c r="AU11" s="34">
        <f>AT12-AT11</f>
        <v>3</v>
      </c>
      <c r="AV11" s="27">
        <v>4476.3590000000004</v>
      </c>
      <c r="AW11" s="34">
        <f t="shared" si="21"/>
        <v>0</v>
      </c>
      <c r="AX11" s="61">
        <f>AX10+3</f>
        <v>87100</v>
      </c>
      <c r="AY11" s="40">
        <f>AX12-AX11</f>
        <v>5</v>
      </c>
      <c r="AZ11" s="26">
        <v>121.73</v>
      </c>
      <c r="BA11" s="33">
        <f>(AZ12-AZ11)*900</f>
        <v>0</v>
      </c>
      <c r="BB11" s="19">
        <v>61.99</v>
      </c>
      <c r="BC11" s="38">
        <f>(BB12-BB11)*900</f>
        <v>126.00000000000051</v>
      </c>
      <c r="BD11" s="9"/>
    </row>
    <row r="12" spans="1:56" ht="20.100000000000001" customHeight="1">
      <c r="A12" s="60" t="s">
        <v>52</v>
      </c>
      <c r="B12" s="17">
        <v>13007.01</v>
      </c>
      <c r="C12" s="30">
        <f t="shared" ref="C12:C32" si="28">(B13-B12)*12000</f>
        <v>0</v>
      </c>
      <c r="D12" s="83">
        <v>5861.9</v>
      </c>
      <c r="E12" s="30">
        <f t="shared" ref="E12:E32" si="29">(D13-D12)*12000</f>
        <v>3600.0000000021828</v>
      </c>
      <c r="F12" s="32">
        <v>6696.05</v>
      </c>
      <c r="G12" s="33">
        <f>(F13-F12)*1800</f>
        <v>253.79999999931897</v>
      </c>
      <c r="H12" s="65">
        <v>2958.3</v>
      </c>
      <c r="I12" s="33">
        <f>(H13-H12)*40</f>
        <v>31.999999999989086</v>
      </c>
      <c r="J12" s="21">
        <v>2632.7</v>
      </c>
      <c r="K12" s="34">
        <f>(J13-J12)*20</f>
        <v>8.000000000001819</v>
      </c>
      <c r="L12" s="32">
        <v>3097.587</v>
      </c>
      <c r="M12" s="33">
        <f>(L13-L12)*1800</f>
        <v>102.5999999996202</v>
      </c>
      <c r="N12" s="32">
        <v>4162.2460000000001</v>
      </c>
      <c r="O12" s="35">
        <f>(N13-N12)*40</f>
        <v>15.640000000021246</v>
      </c>
      <c r="P12" s="36">
        <v>1265.23</v>
      </c>
      <c r="Q12" s="30">
        <f t="shared" si="5"/>
        <v>143.99999999986903</v>
      </c>
      <c r="R12" s="24">
        <v>8510.27</v>
      </c>
      <c r="S12" s="30">
        <f t="shared" si="6"/>
        <v>209.99999999912689</v>
      </c>
      <c r="T12" s="29">
        <v>3977.1</v>
      </c>
      <c r="U12" s="30">
        <f>(T13-T12)*900</f>
        <v>45.000000000163709</v>
      </c>
      <c r="V12" s="77">
        <v>299658</v>
      </c>
      <c r="W12" s="34">
        <f>V13-V12</f>
        <v>2</v>
      </c>
      <c r="X12" s="19">
        <v>49128</v>
      </c>
      <c r="Y12" s="34">
        <f>X13-X12</f>
        <v>0</v>
      </c>
      <c r="Z12" s="68">
        <v>39826</v>
      </c>
      <c r="AA12" s="34">
        <f>Z13-Z12</f>
        <v>0</v>
      </c>
      <c r="AB12" s="62">
        <v>13546.4</v>
      </c>
      <c r="AC12" s="34">
        <f>(AB13-AB12)*80</f>
        <v>31.999999999970896</v>
      </c>
      <c r="AD12" s="19">
        <f>AD8</f>
        <v>729.66899999999998</v>
      </c>
      <c r="AE12" s="34">
        <f t="shared" si="12"/>
        <v>0</v>
      </c>
      <c r="AF12" s="37">
        <v>4736.1589999999997</v>
      </c>
      <c r="AG12" s="33">
        <f>(AF13-AF12)*1800</f>
        <v>394.20000000009168</v>
      </c>
      <c r="AH12" s="32">
        <v>136.89699999999999</v>
      </c>
      <c r="AI12" s="33">
        <f>(AH13-AH12)*4800</f>
        <v>0</v>
      </c>
      <c r="AJ12" s="32">
        <v>370.79399999999998</v>
      </c>
      <c r="AK12" s="33">
        <f>(AJ13-AJ12)*4800</f>
        <v>76.80000000009386</v>
      </c>
      <c r="AL12" s="19">
        <v>447.83100000000002</v>
      </c>
      <c r="AM12" s="33">
        <f>(AL13-AL12)*1800</f>
        <v>0</v>
      </c>
      <c r="AN12" s="19">
        <v>81.480999999999995</v>
      </c>
      <c r="AO12" s="34">
        <f>(AN13-AN12)*1800</f>
        <v>0</v>
      </c>
      <c r="AP12" s="36">
        <v>223188</v>
      </c>
      <c r="AQ12" s="34">
        <f>AP13-AP12</f>
        <v>7</v>
      </c>
      <c r="AR12" s="21">
        <v>81712</v>
      </c>
      <c r="AS12" s="39">
        <f>AR13-AR12</f>
        <v>0</v>
      </c>
      <c r="AT12" s="65">
        <v>28188</v>
      </c>
      <c r="AU12" s="34">
        <f>AT13-AT12</f>
        <v>4</v>
      </c>
      <c r="AV12" s="27">
        <v>4476.3590000000004</v>
      </c>
      <c r="AW12" s="34">
        <f t="shared" si="21"/>
        <v>0</v>
      </c>
      <c r="AX12" s="24">
        <v>87105</v>
      </c>
      <c r="AY12" s="40">
        <f>AX13-AX12</f>
        <v>4</v>
      </c>
      <c r="AZ12" s="26">
        <v>121.73</v>
      </c>
      <c r="BA12" s="33">
        <f>(AZ13-AZ12)*900</f>
        <v>0</v>
      </c>
      <c r="BB12" s="19">
        <v>62.13</v>
      </c>
      <c r="BC12" s="38">
        <f>(BB13-BB12)*900</f>
        <v>80.999999999996675</v>
      </c>
      <c r="BD12" s="9"/>
    </row>
    <row r="13" spans="1:56" ht="20.100000000000001" customHeight="1">
      <c r="A13" s="60" t="s">
        <v>53</v>
      </c>
      <c r="B13" s="17">
        <v>13007.01</v>
      </c>
      <c r="C13" s="30">
        <f t="shared" si="28"/>
        <v>0</v>
      </c>
      <c r="D13" s="83">
        <f>(D14-D12)/2+D12</f>
        <v>5862.2</v>
      </c>
      <c r="E13" s="30">
        <f t="shared" si="29"/>
        <v>3600.0000000021828</v>
      </c>
      <c r="F13" s="32">
        <v>6696.1909999999998</v>
      </c>
      <c r="G13" s="33">
        <f>(F14-F13)*1800</f>
        <v>239.39999999965949</v>
      </c>
      <c r="H13" s="74">
        <v>2959.1</v>
      </c>
      <c r="I13" s="33">
        <f>(H14-H13)*40</f>
        <v>0</v>
      </c>
      <c r="J13" s="21">
        <v>2633.1</v>
      </c>
      <c r="K13" s="34">
        <f>(J14-J13)*20</f>
        <v>8.000000000001819</v>
      </c>
      <c r="L13" s="32">
        <v>3097.6439999999998</v>
      </c>
      <c r="M13" s="33">
        <f>(L14-L13)*1800</f>
        <v>95.400000000608998</v>
      </c>
      <c r="N13" s="62">
        <f>(N14-N12)/2+N12</f>
        <v>4162.6370000000006</v>
      </c>
      <c r="O13" s="35">
        <f>(N14-N13)*40</f>
        <v>15.639999999984866</v>
      </c>
      <c r="P13" s="62">
        <f>(P14-P12)/2+P12</f>
        <v>1265.27</v>
      </c>
      <c r="Q13" s="30">
        <f t="shared" si="5"/>
        <v>143.99999999986903</v>
      </c>
      <c r="R13" s="61">
        <f>(R14-R12)/2+R12</f>
        <v>8510.4449999999997</v>
      </c>
      <c r="S13" s="30">
        <f t="shared" si="6"/>
        <v>210.00000000130967</v>
      </c>
      <c r="T13" s="29">
        <v>3977.15</v>
      </c>
      <c r="U13" s="30">
        <f>(T14-T13)*900</f>
        <v>53.999999999950887</v>
      </c>
      <c r="V13" s="66">
        <v>299660</v>
      </c>
      <c r="W13" s="34">
        <f>V14-V13</f>
        <v>4</v>
      </c>
      <c r="X13" s="19">
        <v>49128</v>
      </c>
      <c r="Y13" s="34">
        <f>X14-X13</f>
        <v>0</v>
      </c>
      <c r="Z13" s="68">
        <v>39826</v>
      </c>
      <c r="AA13" s="34">
        <f>Z14-Z13</f>
        <v>0</v>
      </c>
      <c r="AB13" s="62">
        <f>(AB14-AB12)/2+AB12</f>
        <v>13546.8</v>
      </c>
      <c r="AC13" s="34">
        <f>(AB14-AB13)*80</f>
        <v>32.000000000116415</v>
      </c>
      <c r="AD13" s="68">
        <f>AD11</f>
        <v>729.66899999999998</v>
      </c>
      <c r="AE13" s="34">
        <f t="shared" si="12"/>
        <v>0</v>
      </c>
      <c r="AF13" s="37">
        <v>4736.3779999999997</v>
      </c>
      <c r="AG13" s="33">
        <f>(AF14-AF13)*1800</f>
        <v>414.00000000085129</v>
      </c>
      <c r="AH13" s="67">
        <f>AH11</f>
        <v>136.89699999999999</v>
      </c>
      <c r="AI13" s="33">
        <f>(AH14-AH13)*4800</f>
        <v>0</v>
      </c>
      <c r="AJ13" s="32">
        <v>370.81</v>
      </c>
      <c r="AK13" s="33">
        <f>(AJ14-AJ13)*4800</f>
        <v>71.999999999934516</v>
      </c>
      <c r="AL13" s="19">
        <v>447.83100000000002</v>
      </c>
      <c r="AM13" s="33">
        <f>(AL14-AL13)*1800</f>
        <v>0</v>
      </c>
      <c r="AN13" s="19">
        <v>81.480999999999995</v>
      </c>
      <c r="AO13" s="34">
        <f>(AN14-AN13)*1800</f>
        <v>0</v>
      </c>
      <c r="AP13" s="62">
        <v>223195</v>
      </c>
      <c r="AQ13" s="34">
        <f>AP14-AP13</f>
        <v>11</v>
      </c>
      <c r="AR13" s="21">
        <v>81712</v>
      </c>
      <c r="AS13" s="39">
        <f>AR14-AR13</f>
        <v>0</v>
      </c>
      <c r="AT13" s="65">
        <v>28192</v>
      </c>
      <c r="AU13" s="34">
        <f>AT14-AT13</f>
        <v>3</v>
      </c>
      <c r="AV13" s="27">
        <v>4476.3590000000004</v>
      </c>
      <c r="AW13" s="34">
        <f t="shared" si="21"/>
        <v>0</v>
      </c>
      <c r="AX13" s="61">
        <v>87109</v>
      </c>
      <c r="AY13" s="40">
        <f>AX14-AX13</f>
        <v>5</v>
      </c>
      <c r="AZ13" s="26">
        <v>121.73</v>
      </c>
      <c r="BA13" s="33">
        <f>(AZ14-AZ13)*900</f>
        <v>0</v>
      </c>
      <c r="BB13" s="19">
        <f>(BB14-BB12)/2+BB12</f>
        <v>62.22</v>
      </c>
      <c r="BC13" s="38">
        <f>(BB14-BB13)*900</f>
        <v>81.00000000000307</v>
      </c>
      <c r="BD13" s="9"/>
    </row>
    <row r="14" spans="1:56" ht="20.100000000000001" customHeight="1">
      <c r="A14" s="60" t="s">
        <v>54</v>
      </c>
      <c r="B14" s="29">
        <v>13007.01</v>
      </c>
      <c r="C14" s="30">
        <f t="shared" si="28"/>
        <v>0</v>
      </c>
      <c r="D14" s="83">
        <v>5862.5</v>
      </c>
      <c r="E14" s="30">
        <f t="shared" si="29"/>
        <v>4799.9999999956344</v>
      </c>
      <c r="F14" s="32">
        <v>6696.3239999999996</v>
      </c>
      <c r="G14" s="33">
        <f>(F15-F14)*1800</f>
        <v>262.80000000115251</v>
      </c>
      <c r="H14" s="74">
        <v>2959.1</v>
      </c>
      <c r="I14" s="33">
        <f>(H15-H14)*40</f>
        <v>32.000000000007276</v>
      </c>
      <c r="J14" s="21">
        <v>2633.5</v>
      </c>
      <c r="K14" s="34">
        <f>(J15-J14)*20</f>
        <v>6.000000000003638</v>
      </c>
      <c r="L14" s="32">
        <v>3097.6970000000001</v>
      </c>
      <c r="M14" s="33">
        <f>(L15-L14)*1800</f>
        <v>118.79999999964639</v>
      </c>
      <c r="N14" s="32">
        <v>4163.0280000000002</v>
      </c>
      <c r="O14" s="35">
        <f>(N15-N14)*40</f>
        <v>8.1199999999807915</v>
      </c>
      <c r="P14" s="36">
        <v>1265.31</v>
      </c>
      <c r="Q14" s="30">
        <f t="shared" si="5"/>
        <v>143.99999999986903</v>
      </c>
      <c r="R14" s="24">
        <v>8510.6200000000008</v>
      </c>
      <c r="S14" s="30">
        <f t="shared" si="6"/>
        <v>239.99999999869033</v>
      </c>
      <c r="T14" s="32">
        <v>3977.21</v>
      </c>
      <c r="U14" s="30">
        <f>(T15-T14)*900</f>
        <v>71.999999999934516</v>
      </c>
      <c r="V14" s="77">
        <f>V13+4</f>
        <v>299664</v>
      </c>
      <c r="W14" s="34">
        <f>V15-V14</f>
        <v>5</v>
      </c>
      <c r="X14" s="19">
        <v>49128</v>
      </c>
      <c r="Y14" s="34">
        <f>X15-X14</f>
        <v>0</v>
      </c>
      <c r="Z14" s="68">
        <f>Z15-13</f>
        <v>39826</v>
      </c>
      <c r="AA14" s="34">
        <f>Z15-Z14</f>
        <v>13</v>
      </c>
      <c r="AB14" s="62">
        <v>13547.2</v>
      </c>
      <c r="AC14" s="34">
        <f>(AB15-AB14)*80</f>
        <v>31.999999999970896</v>
      </c>
      <c r="AD14" s="19">
        <f>AD12</f>
        <v>729.66899999999998</v>
      </c>
      <c r="AE14" s="34">
        <f t="shared" si="12"/>
        <v>0</v>
      </c>
      <c r="AF14" s="37">
        <v>4736.6080000000002</v>
      </c>
      <c r="AG14" s="33">
        <f>(AF15-AF14)*1800</f>
        <v>347.4000000003798</v>
      </c>
      <c r="AH14" s="32">
        <v>136.89699999999999</v>
      </c>
      <c r="AI14" s="33">
        <f>(AH15-AH14)*4800</f>
        <v>0</v>
      </c>
      <c r="AJ14" s="32">
        <v>370.82499999999999</v>
      </c>
      <c r="AK14" s="33">
        <f>(AJ15-AJ14)*4800</f>
        <v>81.599999999980355</v>
      </c>
      <c r="AL14" s="19">
        <v>447.83100000000002</v>
      </c>
      <c r="AM14" s="33">
        <f>(AL15-AL14)*1800</f>
        <v>0</v>
      </c>
      <c r="AN14" s="19">
        <v>81.480999999999995</v>
      </c>
      <c r="AO14" s="34">
        <f>(AN15-AN14)*1800</f>
        <v>0</v>
      </c>
      <c r="AP14" s="36">
        <f>(AP15-AP13)/2+AP13</f>
        <v>223206</v>
      </c>
      <c r="AQ14" s="34">
        <f>AP15-AP14</f>
        <v>11</v>
      </c>
      <c r="AR14" s="21">
        <v>81712</v>
      </c>
      <c r="AS14" s="39">
        <f>AR15-AR14</f>
        <v>8</v>
      </c>
      <c r="AT14" s="74">
        <f>AT13+3</f>
        <v>28195</v>
      </c>
      <c r="AU14" s="34">
        <f>AT15-AT14</f>
        <v>3</v>
      </c>
      <c r="AV14" s="27">
        <v>4476.3590000000004</v>
      </c>
      <c r="AW14" s="34">
        <f t="shared" si="21"/>
        <v>0</v>
      </c>
      <c r="AX14" s="24">
        <f>AX13+5</f>
        <v>87114</v>
      </c>
      <c r="AY14" s="40">
        <f>AX15-AX14</f>
        <v>4</v>
      </c>
      <c r="AZ14" s="26">
        <v>121.73</v>
      </c>
      <c r="BA14" s="33">
        <f>(AZ15-AZ14)*900</f>
        <v>0</v>
      </c>
      <c r="BB14" s="19">
        <v>62.31</v>
      </c>
      <c r="BC14" s="38">
        <f>(BB15-BB14)*900</f>
        <v>161.99999999999974</v>
      </c>
      <c r="BD14" s="9"/>
    </row>
    <row r="15" spans="1:56" ht="20.100000000000001" customHeight="1">
      <c r="A15" s="60" t="s">
        <v>55</v>
      </c>
      <c r="B15" s="29">
        <v>13007.01</v>
      </c>
      <c r="C15" s="30">
        <f t="shared" si="28"/>
        <v>0</v>
      </c>
      <c r="D15" s="83">
        <v>5862.9</v>
      </c>
      <c r="E15" s="30">
        <f t="shared" si="29"/>
        <v>4800.0000000065484</v>
      </c>
      <c r="F15" s="32">
        <v>6696.47</v>
      </c>
      <c r="G15" s="33">
        <f t="shared" si="0"/>
        <v>271.79999999971187</v>
      </c>
      <c r="H15" s="74">
        <v>2959.9</v>
      </c>
      <c r="I15" s="33">
        <f>(H16-H15)*40</f>
        <v>31.999999999989086</v>
      </c>
      <c r="J15" s="21">
        <v>2633.8</v>
      </c>
      <c r="K15" s="34">
        <f t="shared" si="2"/>
        <v>10</v>
      </c>
      <c r="L15" s="32">
        <v>3097.7629999999999</v>
      </c>
      <c r="M15" s="33">
        <f t="shared" si="3"/>
        <v>158.40000000034706</v>
      </c>
      <c r="N15" s="32">
        <v>4163.2309999999998</v>
      </c>
      <c r="O15" s="35">
        <f t="shared" si="4"/>
        <v>13.719999999993888</v>
      </c>
      <c r="P15" s="41">
        <v>1265.3499999999999</v>
      </c>
      <c r="Q15" s="30">
        <f t="shared" si="5"/>
        <v>180.00000000065484</v>
      </c>
      <c r="R15" s="61">
        <v>8510.82</v>
      </c>
      <c r="S15" s="30">
        <f t="shared" si="6"/>
        <v>371.99999999938882</v>
      </c>
      <c r="T15" s="32">
        <v>3977.29</v>
      </c>
      <c r="U15" s="30">
        <f t="shared" si="7"/>
        <v>99.000000000114596</v>
      </c>
      <c r="V15" s="77">
        <v>299669</v>
      </c>
      <c r="W15" s="34">
        <f>V16-V15</f>
        <v>5</v>
      </c>
      <c r="X15" s="19">
        <v>49128</v>
      </c>
      <c r="Y15" s="34">
        <f t="shared" si="9"/>
        <v>0</v>
      </c>
      <c r="Z15" s="68">
        <f>Z16-13</f>
        <v>39839</v>
      </c>
      <c r="AA15" s="34">
        <f t="shared" si="10"/>
        <v>13</v>
      </c>
      <c r="AB15" s="32">
        <v>13547.6</v>
      </c>
      <c r="AC15" s="34">
        <f t="shared" si="11"/>
        <v>40</v>
      </c>
      <c r="AD15" s="68">
        <f>AD13</f>
        <v>729.66899999999998</v>
      </c>
      <c r="AE15" s="34">
        <f t="shared" si="12"/>
        <v>0</v>
      </c>
      <c r="AF15" s="37">
        <v>4736.8010000000004</v>
      </c>
      <c r="AG15" s="33">
        <f>(AF16-AF15)*1800</f>
        <v>358.19999999930587</v>
      </c>
      <c r="AH15" s="67">
        <f>AH13</f>
        <v>136.89699999999999</v>
      </c>
      <c r="AI15" s="33">
        <f>(AH16-AH15)*4800</f>
        <v>0</v>
      </c>
      <c r="AJ15" s="32">
        <v>370.84199999999998</v>
      </c>
      <c r="AK15" s="33">
        <f>(AJ16-AJ15)*4800</f>
        <v>120.00000000016371</v>
      </c>
      <c r="AL15" s="19">
        <v>447.83100000000002</v>
      </c>
      <c r="AM15" s="33">
        <f>(AL16-AL15)*1800</f>
        <v>0</v>
      </c>
      <c r="AN15" s="19">
        <v>81.480999999999995</v>
      </c>
      <c r="AO15" s="34">
        <f>(AN16-AN15)*1800</f>
        <v>0</v>
      </c>
      <c r="AP15" s="36">
        <v>223217</v>
      </c>
      <c r="AQ15" s="34">
        <f t="shared" si="18"/>
        <v>6</v>
      </c>
      <c r="AR15" s="21">
        <v>81720</v>
      </c>
      <c r="AS15" s="34">
        <f t="shared" si="19"/>
        <v>3</v>
      </c>
      <c r="AT15" s="74">
        <v>28198</v>
      </c>
      <c r="AU15" s="34">
        <f t="shared" si="20"/>
        <v>3</v>
      </c>
      <c r="AV15" s="27">
        <v>4476.3590000000004</v>
      </c>
      <c r="AW15" s="34">
        <f t="shared" si="21"/>
        <v>0</v>
      </c>
      <c r="AX15" s="24">
        <v>87118</v>
      </c>
      <c r="AY15" s="34">
        <f t="shared" si="22"/>
        <v>4</v>
      </c>
      <c r="AZ15" s="26">
        <v>121.73</v>
      </c>
      <c r="BA15" s="33">
        <f>(AZ16-AZ15)*900</f>
        <v>0</v>
      </c>
      <c r="BB15" s="19">
        <v>62.49</v>
      </c>
      <c r="BC15" s="38">
        <f>(BB16-BB15)*900</f>
        <v>161.99999999999974</v>
      </c>
      <c r="BD15" s="9"/>
    </row>
    <row r="16" spans="1:56" ht="20.100000000000001" customHeight="1">
      <c r="A16" s="60" t="s">
        <v>56</v>
      </c>
      <c r="B16" s="29">
        <v>13007.01</v>
      </c>
      <c r="C16" s="30">
        <f t="shared" si="28"/>
        <v>0</v>
      </c>
      <c r="D16" s="83">
        <v>5863.3</v>
      </c>
      <c r="E16" s="30">
        <f t="shared" si="29"/>
        <v>4799.9999999956344</v>
      </c>
      <c r="F16" s="37">
        <v>6696.6210000000001</v>
      </c>
      <c r="G16" s="33">
        <f t="shared" si="0"/>
        <v>277.19999999917491</v>
      </c>
      <c r="H16" s="74">
        <v>2960.7</v>
      </c>
      <c r="I16" s="33">
        <f t="shared" si="1"/>
        <v>32.000000000007276</v>
      </c>
      <c r="J16" s="21">
        <v>2634.3</v>
      </c>
      <c r="K16" s="34">
        <f t="shared" si="2"/>
        <v>10</v>
      </c>
      <c r="L16" s="32">
        <v>3097.8510000000001</v>
      </c>
      <c r="M16" s="33">
        <f t="shared" si="3"/>
        <v>197.99999999941065</v>
      </c>
      <c r="N16" s="37">
        <v>4163.5739999999996</v>
      </c>
      <c r="O16" s="35">
        <f t="shared" si="4"/>
        <v>47.520000000004075</v>
      </c>
      <c r="P16" s="36">
        <v>1265.4000000000001</v>
      </c>
      <c r="Q16" s="30">
        <f t="shared" si="5"/>
        <v>179.99999999983629</v>
      </c>
      <c r="R16" s="61">
        <v>8511.1299999999992</v>
      </c>
      <c r="S16" s="30">
        <f t="shared" si="6"/>
        <v>360.00000000130967</v>
      </c>
      <c r="T16" s="32">
        <v>3977.4</v>
      </c>
      <c r="U16" s="30">
        <f t="shared" si="7"/>
        <v>107.99999999990177</v>
      </c>
      <c r="V16" s="77">
        <f>V15+5</f>
        <v>299674</v>
      </c>
      <c r="W16" s="34">
        <f t="shared" si="8"/>
        <v>4</v>
      </c>
      <c r="X16" s="19">
        <v>49128</v>
      </c>
      <c r="Y16" s="34">
        <f t="shared" si="9"/>
        <v>0</v>
      </c>
      <c r="Z16" s="68">
        <f>Z17-13</f>
        <v>39852</v>
      </c>
      <c r="AA16" s="34">
        <f t="shared" si="10"/>
        <v>13</v>
      </c>
      <c r="AB16" s="32">
        <v>13548.1</v>
      </c>
      <c r="AC16" s="34">
        <f t="shared" si="11"/>
        <v>55.999999999912689</v>
      </c>
      <c r="AD16" s="68">
        <f t="shared" ref="AD16:AD33" si="30">AD14</f>
        <v>729.66899999999998</v>
      </c>
      <c r="AE16" s="34">
        <f t="shared" si="12"/>
        <v>0</v>
      </c>
      <c r="AF16" s="37">
        <v>4737</v>
      </c>
      <c r="AG16" s="33">
        <f t="shared" si="13"/>
        <v>318.59999999942374</v>
      </c>
      <c r="AH16" s="37">
        <v>136.89699999999999</v>
      </c>
      <c r="AI16" s="33">
        <f t="shared" si="14"/>
        <v>0</v>
      </c>
      <c r="AJ16" s="37">
        <v>370.86700000000002</v>
      </c>
      <c r="AK16" s="33">
        <f t="shared" si="15"/>
        <v>91.200000000026193</v>
      </c>
      <c r="AL16" s="19">
        <v>447.83100000000002</v>
      </c>
      <c r="AM16" s="33">
        <f t="shared" si="16"/>
        <v>0</v>
      </c>
      <c r="AN16" s="19">
        <v>81.480999999999995</v>
      </c>
      <c r="AO16" s="34">
        <f t="shared" si="17"/>
        <v>0</v>
      </c>
      <c r="AP16" s="36">
        <f>(AP17-AP15)/2+AP15</f>
        <v>223223</v>
      </c>
      <c r="AQ16" s="34">
        <f t="shared" si="18"/>
        <v>6</v>
      </c>
      <c r="AR16" s="21">
        <f>(AR17-AR15)/2+AR15</f>
        <v>81723</v>
      </c>
      <c r="AS16" s="34">
        <f t="shared" si="19"/>
        <v>3</v>
      </c>
      <c r="AT16" s="74">
        <f>AT15+3</f>
        <v>28201</v>
      </c>
      <c r="AU16" s="34">
        <f t="shared" si="20"/>
        <v>3</v>
      </c>
      <c r="AV16" s="27">
        <v>4476.3590000000004</v>
      </c>
      <c r="AW16" s="34">
        <f t="shared" si="21"/>
        <v>0</v>
      </c>
      <c r="AX16" s="24">
        <f>AX15+4</f>
        <v>87122</v>
      </c>
      <c r="AY16" s="34">
        <f t="shared" si="22"/>
        <v>4</v>
      </c>
      <c r="AZ16" s="26">
        <v>121.73</v>
      </c>
      <c r="BA16" s="33">
        <f t="shared" si="23"/>
        <v>0</v>
      </c>
      <c r="BB16" s="19">
        <v>62.67</v>
      </c>
      <c r="BC16" s="38">
        <f t="shared" si="24"/>
        <v>170.99999999999795</v>
      </c>
      <c r="BD16" s="9"/>
    </row>
    <row r="17" spans="1:56" ht="20.100000000000001" customHeight="1">
      <c r="A17" s="60" t="s">
        <v>57</v>
      </c>
      <c r="B17" s="29">
        <v>13007.01</v>
      </c>
      <c r="C17" s="30">
        <f t="shared" si="28"/>
        <v>0</v>
      </c>
      <c r="D17" s="83">
        <v>5863.7</v>
      </c>
      <c r="E17" s="30">
        <f t="shared" si="29"/>
        <v>4800.0000000065484</v>
      </c>
      <c r="F17" s="37">
        <v>6696.7749999999996</v>
      </c>
      <c r="G17" s="33">
        <f t="shared" si="0"/>
        <v>307.80000000049768</v>
      </c>
      <c r="H17" s="74">
        <v>2961.5</v>
      </c>
      <c r="I17" s="33">
        <f t="shared" si="1"/>
        <v>27.999999999992724</v>
      </c>
      <c r="J17" s="21">
        <v>2634.8</v>
      </c>
      <c r="K17" s="34">
        <f t="shared" si="2"/>
        <v>10</v>
      </c>
      <c r="L17" s="32">
        <v>3097.9609999999998</v>
      </c>
      <c r="M17" s="33">
        <f t="shared" si="3"/>
        <v>221.40000000008513</v>
      </c>
      <c r="N17" s="37">
        <v>4164.7619999999997</v>
      </c>
      <c r="O17" s="35">
        <f t="shared" si="4"/>
        <v>26.920000000027358</v>
      </c>
      <c r="P17" s="36">
        <v>1265.45</v>
      </c>
      <c r="Q17" s="30">
        <f t="shared" si="5"/>
        <v>143.99999999986903</v>
      </c>
      <c r="R17" s="61">
        <v>8511.43</v>
      </c>
      <c r="S17" s="30">
        <f t="shared" si="6"/>
        <v>239.99999999869033</v>
      </c>
      <c r="T17" s="32">
        <v>3977.52</v>
      </c>
      <c r="U17" s="30">
        <f t="shared" si="7"/>
        <v>107.99999999990177</v>
      </c>
      <c r="V17" s="77">
        <v>299678</v>
      </c>
      <c r="W17" s="34">
        <f t="shared" si="8"/>
        <v>4</v>
      </c>
      <c r="X17" s="19">
        <v>49128</v>
      </c>
      <c r="Y17" s="34">
        <f t="shared" si="9"/>
        <v>0</v>
      </c>
      <c r="Z17" s="68">
        <f>Z18-13</f>
        <v>39865</v>
      </c>
      <c r="AA17" s="34">
        <f t="shared" si="10"/>
        <v>13</v>
      </c>
      <c r="AB17" s="31">
        <v>13548.8</v>
      </c>
      <c r="AC17" s="34">
        <f t="shared" si="11"/>
        <v>48.000000000029104</v>
      </c>
      <c r="AD17" s="68">
        <f t="shared" si="30"/>
        <v>729.66899999999998</v>
      </c>
      <c r="AE17" s="34">
        <f t="shared" si="12"/>
        <v>0</v>
      </c>
      <c r="AF17" s="37">
        <v>4737.1769999999997</v>
      </c>
      <c r="AG17" s="33">
        <f t="shared" si="13"/>
        <v>457.19999999982974</v>
      </c>
      <c r="AH17" s="37">
        <v>136.89699999999999</v>
      </c>
      <c r="AI17" s="33">
        <f t="shared" si="14"/>
        <v>0</v>
      </c>
      <c r="AJ17" s="37">
        <v>370.88600000000002</v>
      </c>
      <c r="AK17" s="33">
        <f t="shared" si="15"/>
        <v>95.999999999912689</v>
      </c>
      <c r="AL17" s="19">
        <v>447.83100000000002</v>
      </c>
      <c r="AM17" s="33">
        <f t="shared" si="16"/>
        <v>0</v>
      </c>
      <c r="AN17" s="19">
        <v>81.480999999999995</v>
      </c>
      <c r="AO17" s="34">
        <f t="shared" si="17"/>
        <v>0</v>
      </c>
      <c r="AP17" s="36">
        <v>223229</v>
      </c>
      <c r="AQ17" s="34">
        <f t="shared" si="18"/>
        <v>7</v>
      </c>
      <c r="AR17" s="21">
        <v>81726</v>
      </c>
      <c r="AS17" s="34">
        <f t="shared" si="19"/>
        <v>3</v>
      </c>
      <c r="AT17" s="74">
        <f>AT16+3</f>
        <v>28204</v>
      </c>
      <c r="AU17" s="34">
        <f t="shared" si="20"/>
        <v>3</v>
      </c>
      <c r="AV17" s="27">
        <v>4476.3590000000004</v>
      </c>
      <c r="AW17" s="34">
        <f t="shared" si="21"/>
        <v>0</v>
      </c>
      <c r="AX17" s="24">
        <v>87126</v>
      </c>
      <c r="AY17" s="34">
        <f t="shared" si="22"/>
        <v>4</v>
      </c>
      <c r="AZ17" s="26">
        <v>121.73</v>
      </c>
      <c r="BA17" s="33">
        <f t="shared" si="23"/>
        <v>0</v>
      </c>
      <c r="BB17" s="19">
        <v>62.86</v>
      </c>
      <c r="BC17" s="38">
        <f t="shared" si="24"/>
        <v>233.99999999999821</v>
      </c>
      <c r="BD17" s="9"/>
    </row>
    <row r="18" spans="1:56" ht="20.100000000000001" customHeight="1">
      <c r="A18" s="60" t="s">
        <v>58</v>
      </c>
      <c r="B18" s="29">
        <v>13007.01</v>
      </c>
      <c r="C18" s="30">
        <f t="shared" si="28"/>
        <v>0</v>
      </c>
      <c r="D18" s="83">
        <v>5864.1</v>
      </c>
      <c r="E18" s="30">
        <f t="shared" si="29"/>
        <v>3599.9999999912689</v>
      </c>
      <c r="F18" s="32">
        <v>6696.9459999999999</v>
      </c>
      <c r="G18" s="33">
        <f t="shared" si="0"/>
        <v>278.99999999954161</v>
      </c>
      <c r="H18" s="74">
        <v>2962.2</v>
      </c>
      <c r="I18" s="33">
        <f t="shared" si="1"/>
        <v>36.000000000003638</v>
      </c>
      <c r="J18" s="21">
        <v>2635.3</v>
      </c>
      <c r="K18" s="34">
        <f t="shared" si="2"/>
        <v>7.999999999992724</v>
      </c>
      <c r="L18" s="32">
        <v>3098.0839999999998</v>
      </c>
      <c r="M18" s="33">
        <f t="shared" si="3"/>
        <v>302.4000000002161</v>
      </c>
      <c r="N18" s="32">
        <v>4165.4350000000004</v>
      </c>
      <c r="O18" s="35">
        <f t="shared" si="4"/>
        <v>27.559999999975844</v>
      </c>
      <c r="P18" s="36">
        <v>1265.49</v>
      </c>
      <c r="Q18" s="30">
        <f t="shared" si="5"/>
        <v>143.99999999986903</v>
      </c>
      <c r="R18" s="61">
        <v>8511.6299999999992</v>
      </c>
      <c r="S18" s="30">
        <f t="shared" si="6"/>
        <v>108.00000000017462</v>
      </c>
      <c r="T18" s="36">
        <v>3977.64</v>
      </c>
      <c r="U18" s="30">
        <f t="shared" si="7"/>
        <v>153.00000000006548</v>
      </c>
      <c r="V18" s="77">
        <f>V17+4</f>
        <v>299682</v>
      </c>
      <c r="W18" s="34">
        <f t="shared" si="8"/>
        <v>4</v>
      </c>
      <c r="X18" s="19">
        <v>49128</v>
      </c>
      <c r="Y18" s="34">
        <f t="shared" si="9"/>
        <v>0</v>
      </c>
      <c r="Z18" s="68">
        <v>39878</v>
      </c>
      <c r="AA18" s="34">
        <f t="shared" si="10"/>
        <v>13</v>
      </c>
      <c r="AB18" s="31">
        <v>13549.4</v>
      </c>
      <c r="AC18" s="34">
        <f t="shared" si="11"/>
        <v>-8.0000000000291038</v>
      </c>
      <c r="AD18" s="68">
        <f t="shared" si="30"/>
        <v>729.66899999999998</v>
      </c>
      <c r="AE18" s="34">
        <f t="shared" si="12"/>
        <v>0</v>
      </c>
      <c r="AF18" s="37">
        <v>4737.4309999999996</v>
      </c>
      <c r="AG18" s="33">
        <f t="shared" si="13"/>
        <v>277.200000000812</v>
      </c>
      <c r="AH18" s="67">
        <f>AH15</f>
        <v>136.89699999999999</v>
      </c>
      <c r="AI18" s="33">
        <f t="shared" si="14"/>
        <v>0</v>
      </c>
      <c r="AJ18" s="32">
        <v>370.90600000000001</v>
      </c>
      <c r="AK18" s="33">
        <f t="shared" si="15"/>
        <v>71.999999999934516</v>
      </c>
      <c r="AL18" s="19">
        <v>447.83100000000002</v>
      </c>
      <c r="AM18" s="33">
        <f t="shared" si="16"/>
        <v>0</v>
      </c>
      <c r="AN18" s="19">
        <v>81.480999999999995</v>
      </c>
      <c r="AO18" s="34">
        <f t="shared" si="17"/>
        <v>0</v>
      </c>
      <c r="AP18" s="36">
        <f>(AP19-AP17)/2+AP17</f>
        <v>223236</v>
      </c>
      <c r="AQ18" s="34">
        <f t="shared" si="18"/>
        <v>7</v>
      </c>
      <c r="AR18" s="21">
        <f>AR17+3</f>
        <v>81729</v>
      </c>
      <c r="AS18" s="34">
        <f t="shared" si="19"/>
        <v>4</v>
      </c>
      <c r="AT18" s="74">
        <f>AT17+3</f>
        <v>28207</v>
      </c>
      <c r="AU18" s="34">
        <f t="shared" si="20"/>
        <v>3</v>
      </c>
      <c r="AV18" s="27">
        <v>4476.3590000000004</v>
      </c>
      <c r="AW18" s="34">
        <f t="shared" si="21"/>
        <v>0</v>
      </c>
      <c r="AX18" s="24">
        <f>AX17+4</f>
        <v>87130</v>
      </c>
      <c r="AY18" s="34">
        <f t="shared" si="22"/>
        <v>4</v>
      </c>
      <c r="AZ18" s="26">
        <v>121.73</v>
      </c>
      <c r="BA18" s="33">
        <f t="shared" si="23"/>
        <v>0</v>
      </c>
      <c r="BB18" s="19">
        <v>63.12</v>
      </c>
      <c r="BC18" s="38">
        <f t="shared" si="24"/>
        <v>180.00000000000256</v>
      </c>
      <c r="BD18" s="9"/>
    </row>
    <row r="19" spans="1:56" ht="20.100000000000001" customHeight="1">
      <c r="A19" s="60" t="s">
        <v>59</v>
      </c>
      <c r="B19" s="29">
        <v>13007.01</v>
      </c>
      <c r="C19" s="30">
        <f t="shared" si="28"/>
        <v>0</v>
      </c>
      <c r="D19" s="83">
        <v>5864.4</v>
      </c>
      <c r="E19" s="30">
        <f t="shared" si="29"/>
        <v>3600.0000000021828</v>
      </c>
      <c r="F19" s="36">
        <v>6697.1009999999997</v>
      </c>
      <c r="G19" s="33">
        <f t="shared" si="0"/>
        <v>273.60000000007858</v>
      </c>
      <c r="H19" s="74">
        <v>2963.1</v>
      </c>
      <c r="I19" s="33">
        <f t="shared" si="1"/>
        <v>43.999999999996362</v>
      </c>
      <c r="J19" s="21">
        <v>2635.7</v>
      </c>
      <c r="K19" s="34">
        <f t="shared" si="2"/>
        <v>6.000000000003638</v>
      </c>
      <c r="L19" s="36">
        <v>3098.252</v>
      </c>
      <c r="M19" s="33">
        <f t="shared" si="3"/>
        <v>322.20000000015716</v>
      </c>
      <c r="N19" s="37">
        <v>4166.1239999999998</v>
      </c>
      <c r="O19" s="35">
        <f t="shared" si="4"/>
        <v>29.07999999999447</v>
      </c>
      <c r="P19" s="24">
        <v>1265.53</v>
      </c>
      <c r="Q19" s="30">
        <f t="shared" si="5"/>
        <v>143.99999999986903</v>
      </c>
      <c r="R19" s="61">
        <v>8511.7199999999993</v>
      </c>
      <c r="S19" s="30">
        <f t="shared" si="6"/>
        <v>228.00000000061118</v>
      </c>
      <c r="T19" s="36">
        <v>3977.81</v>
      </c>
      <c r="U19" s="30">
        <f t="shared" si="7"/>
        <v>99.000000000114596</v>
      </c>
      <c r="V19" s="77">
        <v>299686</v>
      </c>
      <c r="W19" s="34">
        <f t="shared" si="8"/>
        <v>4</v>
      </c>
      <c r="X19" s="19">
        <v>49128</v>
      </c>
      <c r="Y19" s="34">
        <f t="shared" si="9"/>
        <v>0</v>
      </c>
      <c r="Z19" s="68">
        <f t="shared" ref="Z19:Z24" si="31">Z18+13</f>
        <v>39891</v>
      </c>
      <c r="AA19" s="34">
        <f t="shared" si="10"/>
        <v>13</v>
      </c>
      <c r="AB19" s="32">
        <v>13549.3</v>
      </c>
      <c r="AC19" s="34">
        <f t="shared" si="11"/>
        <v>88.000000000029104</v>
      </c>
      <c r="AD19" s="68">
        <f t="shared" si="30"/>
        <v>729.66899999999998</v>
      </c>
      <c r="AE19" s="34">
        <f t="shared" si="12"/>
        <v>0</v>
      </c>
      <c r="AF19" s="75">
        <v>4737.585</v>
      </c>
      <c r="AG19" s="33">
        <f t="shared" si="13"/>
        <v>365.39999999913562</v>
      </c>
      <c r="AH19" s="67">
        <f t="shared" ref="AH19:AH33" si="32">AH16</f>
        <v>136.89699999999999</v>
      </c>
      <c r="AI19" s="33">
        <f t="shared" si="14"/>
        <v>0</v>
      </c>
      <c r="AJ19" s="36">
        <v>370.92099999999999</v>
      </c>
      <c r="AK19" s="33">
        <f t="shared" si="15"/>
        <v>100.80000000007203</v>
      </c>
      <c r="AL19" s="19">
        <v>447.83100000000002</v>
      </c>
      <c r="AM19" s="33">
        <f t="shared" si="16"/>
        <v>0</v>
      </c>
      <c r="AN19" s="19">
        <v>81.480999999999995</v>
      </c>
      <c r="AO19" s="34">
        <f t="shared" si="17"/>
        <v>0</v>
      </c>
      <c r="AP19" s="36">
        <v>223243</v>
      </c>
      <c r="AQ19" s="34">
        <f t="shared" si="18"/>
        <v>8</v>
      </c>
      <c r="AR19" s="21">
        <v>81733</v>
      </c>
      <c r="AS19" s="34">
        <f t="shared" si="19"/>
        <v>3</v>
      </c>
      <c r="AT19" s="74">
        <v>28210</v>
      </c>
      <c r="AU19" s="34">
        <f t="shared" si="20"/>
        <v>3</v>
      </c>
      <c r="AV19" s="27">
        <v>4476.3590000000004</v>
      </c>
      <c r="AW19" s="34">
        <f t="shared" si="21"/>
        <v>0</v>
      </c>
      <c r="AX19" s="24">
        <v>87134</v>
      </c>
      <c r="AY19" s="34">
        <f t="shared" si="22"/>
        <v>4</v>
      </c>
      <c r="AZ19" s="26">
        <v>121.73</v>
      </c>
      <c r="BA19" s="33">
        <f t="shared" si="23"/>
        <v>0</v>
      </c>
      <c r="BB19" s="19">
        <v>63.32</v>
      </c>
      <c r="BC19" s="38">
        <f t="shared" si="24"/>
        <v>189.00000000000077</v>
      </c>
      <c r="BD19" s="9"/>
    </row>
    <row r="20" spans="1:56" ht="20.100000000000001" customHeight="1">
      <c r="A20" s="60" t="s">
        <v>60</v>
      </c>
      <c r="B20" s="29">
        <v>13007.01</v>
      </c>
      <c r="C20" s="30">
        <f t="shared" si="28"/>
        <v>0</v>
      </c>
      <c r="D20" s="83">
        <v>5864.7</v>
      </c>
      <c r="E20" s="30">
        <f t="shared" si="29"/>
        <v>4800.0000000065484</v>
      </c>
      <c r="F20" s="37">
        <v>6697.2529999999997</v>
      </c>
      <c r="G20" s="33">
        <f t="shared" si="0"/>
        <v>266.40000000024884</v>
      </c>
      <c r="H20" s="74">
        <v>2964.2</v>
      </c>
      <c r="I20" s="33">
        <f t="shared" si="1"/>
        <v>44.000000000014552</v>
      </c>
      <c r="J20" s="21">
        <v>2636</v>
      </c>
      <c r="K20" s="34">
        <f t="shared" si="2"/>
        <v>6.000000000003638</v>
      </c>
      <c r="L20" s="37">
        <v>3098.431</v>
      </c>
      <c r="M20" s="33">
        <f t="shared" si="3"/>
        <v>307.79999999967913</v>
      </c>
      <c r="N20" s="37">
        <v>4166.8509999999997</v>
      </c>
      <c r="O20" s="35">
        <f t="shared" si="4"/>
        <v>27.200000000011642</v>
      </c>
      <c r="P20" s="24">
        <v>1265.57</v>
      </c>
      <c r="Q20" s="30">
        <f t="shared" si="5"/>
        <v>143.99999999986903</v>
      </c>
      <c r="R20" s="61">
        <v>8511.91</v>
      </c>
      <c r="S20" s="30">
        <f t="shared" si="6"/>
        <v>240.00000000087311</v>
      </c>
      <c r="T20" s="32">
        <v>3977.92</v>
      </c>
      <c r="U20" s="30">
        <f t="shared" si="7"/>
        <v>171.00000000004911</v>
      </c>
      <c r="V20" s="77">
        <f>V19+4</f>
        <v>299690</v>
      </c>
      <c r="W20" s="34">
        <f t="shared" si="8"/>
        <v>5</v>
      </c>
      <c r="X20" s="19">
        <v>49128</v>
      </c>
      <c r="Y20" s="34">
        <f t="shared" si="9"/>
        <v>0</v>
      </c>
      <c r="Z20" s="68">
        <f t="shared" si="31"/>
        <v>39904</v>
      </c>
      <c r="AA20" s="34">
        <f t="shared" si="10"/>
        <v>13</v>
      </c>
      <c r="AB20" s="32">
        <v>13550.4</v>
      </c>
      <c r="AC20" s="34">
        <f t="shared" si="11"/>
        <v>31.999999999970896</v>
      </c>
      <c r="AD20" s="68">
        <f t="shared" si="30"/>
        <v>729.66899999999998</v>
      </c>
      <c r="AE20" s="34">
        <f t="shared" si="12"/>
        <v>0</v>
      </c>
      <c r="AF20" s="37">
        <v>4737.7879999999996</v>
      </c>
      <c r="AG20" s="33">
        <f t="shared" si="13"/>
        <v>298.80000000030122</v>
      </c>
      <c r="AH20" s="67">
        <f t="shared" si="32"/>
        <v>136.89699999999999</v>
      </c>
      <c r="AI20" s="33">
        <f>(AH21-AH20)*4800</f>
        <v>0</v>
      </c>
      <c r="AJ20" s="32">
        <v>370.94200000000001</v>
      </c>
      <c r="AK20" s="33">
        <f t="shared" si="15"/>
        <v>91.200000000026193</v>
      </c>
      <c r="AL20" s="19">
        <v>447.83100000000002</v>
      </c>
      <c r="AM20" s="33">
        <f t="shared" si="16"/>
        <v>0</v>
      </c>
      <c r="AN20" s="19">
        <v>81.480999999999995</v>
      </c>
      <c r="AO20" s="34">
        <f t="shared" si="17"/>
        <v>0</v>
      </c>
      <c r="AP20" s="36">
        <f>(AP21-AP19)/2+AP19</f>
        <v>223251</v>
      </c>
      <c r="AQ20" s="34">
        <f t="shared" si="18"/>
        <v>8</v>
      </c>
      <c r="AR20" s="21">
        <f>(AR21-AR19)/2+AR19</f>
        <v>81736</v>
      </c>
      <c r="AS20" s="34">
        <f t="shared" si="19"/>
        <v>3</v>
      </c>
      <c r="AT20" s="74">
        <f>AT19+3</f>
        <v>28213</v>
      </c>
      <c r="AU20" s="34">
        <f t="shared" si="20"/>
        <v>3</v>
      </c>
      <c r="AV20" s="27">
        <v>4476.3590000000004</v>
      </c>
      <c r="AW20" s="34">
        <f t="shared" si="21"/>
        <v>0</v>
      </c>
      <c r="AX20" s="24">
        <f>AX19+4</f>
        <v>87138</v>
      </c>
      <c r="AY20" s="34">
        <f t="shared" si="22"/>
        <v>4</v>
      </c>
      <c r="AZ20" s="26">
        <v>121.73</v>
      </c>
      <c r="BA20" s="33">
        <f t="shared" si="23"/>
        <v>0</v>
      </c>
      <c r="BB20" s="19">
        <v>63.53</v>
      </c>
      <c r="BC20" s="38">
        <f t="shared" si="24"/>
        <v>161.99999999999974</v>
      </c>
      <c r="BD20" s="9"/>
    </row>
    <row r="21" spans="1:56" ht="20.100000000000001" customHeight="1">
      <c r="A21" s="60" t="s">
        <v>61</v>
      </c>
      <c r="B21" s="29">
        <v>13007.01</v>
      </c>
      <c r="C21" s="30">
        <f t="shared" si="28"/>
        <v>0</v>
      </c>
      <c r="D21" s="83">
        <v>5865.1</v>
      </c>
      <c r="E21" s="30">
        <f t="shared" si="29"/>
        <v>4799.9999999956344</v>
      </c>
      <c r="F21" s="32">
        <v>6697.4009999999998</v>
      </c>
      <c r="G21" s="33">
        <f t="shared" si="0"/>
        <v>239.39999999965949</v>
      </c>
      <c r="H21" s="74">
        <v>2965.3</v>
      </c>
      <c r="I21" s="33">
        <f t="shared" si="1"/>
        <v>60</v>
      </c>
      <c r="J21" s="21">
        <v>2636.3</v>
      </c>
      <c r="K21" s="34">
        <f t="shared" si="2"/>
        <v>5.999999999994543</v>
      </c>
      <c r="L21" s="32">
        <v>3098.6019999999999</v>
      </c>
      <c r="M21" s="33">
        <f t="shared" si="3"/>
        <v>284.40000000064174</v>
      </c>
      <c r="N21" s="32">
        <v>4167.5309999999999</v>
      </c>
      <c r="O21" s="35">
        <f t="shared" si="4"/>
        <v>29.360000000015134</v>
      </c>
      <c r="P21" s="36">
        <v>1265.6099999999999</v>
      </c>
      <c r="Q21" s="30">
        <f t="shared" si="5"/>
        <v>108.00000000072032</v>
      </c>
      <c r="R21" s="61">
        <v>8512.11</v>
      </c>
      <c r="S21" s="30">
        <f t="shared" si="6"/>
        <v>527.99999999842839</v>
      </c>
      <c r="T21" s="32">
        <v>3978.11</v>
      </c>
      <c r="U21" s="30">
        <f t="shared" si="7"/>
        <v>225</v>
      </c>
      <c r="V21" s="77">
        <v>299695</v>
      </c>
      <c r="W21" s="34">
        <f t="shared" si="8"/>
        <v>4</v>
      </c>
      <c r="X21" s="19">
        <v>49128</v>
      </c>
      <c r="Y21" s="34">
        <f t="shared" si="9"/>
        <v>0</v>
      </c>
      <c r="Z21" s="68">
        <f t="shared" si="31"/>
        <v>39917</v>
      </c>
      <c r="AA21" s="34">
        <f t="shared" si="10"/>
        <v>13</v>
      </c>
      <c r="AB21" s="32">
        <v>13550.8</v>
      </c>
      <c r="AC21" s="34">
        <f t="shared" si="11"/>
        <v>24.000000000087311</v>
      </c>
      <c r="AD21" s="68">
        <f t="shared" si="30"/>
        <v>729.66899999999998</v>
      </c>
      <c r="AE21" s="34">
        <f t="shared" si="12"/>
        <v>0</v>
      </c>
      <c r="AF21" s="37">
        <v>4737.9539999999997</v>
      </c>
      <c r="AG21" s="33">
        <f t="shared" si="13"/>
        <v>590.40000000077271</v>
      </c>
      <c r="AH21" s="67">
        <f t="shared" si="32"/>
        <v>136.89699999999999</v>
      </c>
      <c r="AI21" s="33">
        <f t="shared" si="14"/>
        <v>0</v>
      </c>
      <c r="AJ21" s="32">
        <v>370.96100000000001</v>
      </c>
      <c r="AK21" s="33">
        <f t="shared" si="15"/>
        <v>177.59999999989304</v>
      </c>
      <c r="AL21" s="19">
        <v>447.83100000000002</v>
      </c>
      <c r="AM21" s="33">
        <f t="shared" si="16"/>
        <v>0</v>
      </c>
      <c r="AN21" s="19">
        <v>81.480999999999995</v>
      </c>
      <c r="AO21" s="34">
        <f t="shared" si="17"/>
        <v>0</v>
      </c>
      <c r="AP21" s="36">
        <v>223259</v>
      </c>
      <c r="AQ21" s="34">
        <f t="shared" si="18"/>
        <v>6</v>
      </c>
      <c r="AR21" s="21">
        <v>81739</v>
      </c>
      <c r="AS21" s="34">
        <f t="shared" si="19"/>
        <v>3</v>
      </c>
      <c r="AT21" s="74">
        <v>28216</v>
      </c>
      <c r="AU21" s="34">
        <f t="shared" si="20"/>
        <v>3</v>
      </c>
      <c r="AV21" s="27">
        <v>4476.3590000000004</v>
      </c>
      <c r="AW21" s="34">
        <f t="shared" si="21"/>
        <v>0</v>
      </c>
      <c r="AX21" s="24">
        <v>87142</v>
      </c>
      <c r="AY21" s="34">
        <f t="shared" si="22"/>
        <v>5</v>
      </c>
      <c r="AZ21" s="26">
        <v>121.73</v>
      </c>
      <c r="BA21" s="33">
        <f t="shared" si="23"/>
        <v>0</v>
      </c>
      <c r="BB21" s="19">
        <v>63.71</v>
      </c>
      <c r="BC21" s="38">
        <f t="shared" si="24"/>
        <v>288.00000000000023</v>
      </c>
      <c r="BD21" s="9"/>
    </row>
    <row r="22" spans="1:56" ht="20.100000000000001" customHeight="1">
      <c r="A22" s="60" t="s">
        <v>62</v>
      </c>
      <c r="B22" s="29">
        <v>13007.01</v>
      </c>
      <c r="C22" s="30">
        <f t="shared" si="28"/>
        <v>0</v>
      </c>
      <c r="D22" s="83">
        <v>5865.5</v>
      </c>
      <c r="E22" s="30">
        <f t="shared" si="29"/>
        <v>4799.9999999956344</v>
      </c>
      <c r="F22" s="37">
        <v>6697.5339999999997</v>
      </c>
      <c r="G22" s="33">
        <f t="shared" si="0"/>
        <v>203.40000000051077</v>
      </c>
      <c r="H22" s="74">
        <v>2966.8</v>
      </c>
      <c r="I22" s="33">
        <f t="shared" si="1"/>
        <v>43.999999999996362</v>
      </c>
      <c r="J22" s="21">
        <v>2636.6</v>
      </c>
      <c r="K22" s="34">
        <f t="shared" si="2"/>
        <v>8.000000000001819</v>
      </c>
      <c r="L22" s="32">
        <v>3098.76</v>
      </c>
      <c r="M22" s="33">
        <f t="shared" si="3"/>
        <v>293.3999999992011</v>
      </c>
      <c r="N22" s="37">
        <v>4168.2650000000003</v>
      </c>
      <c r="O22" s="35">
        <f t="shared" si="4"/>
        <v>34.639999999999418</v>
      </c>
      <c r="P22" s="24">
        <v>1265.6400000000001</v>
      </c>
      <c r="Q22" s="30">
        <f t="shared" si="5"/>
        <v>143.99999999986903</v>
      </c>
      <c r="R22" s="61">
        <v>8512.5499999999993</v>
      </c>
      <c r="S22" s="30">
        <f t="shared" si="6"/>
        <v>300</v>
      </c>
      <c r="T22" s="32">
        <v>3978.36</v>
      </c>
      <c r="U22" s="30">
        <f t="shared" si="7"/>
        <v>189.00000000003274</v>
      </c>
      <c r="V22" s="77">
        <f>V21+4</f>
        <v>299699</v>
      </c>
      <c r="W22" s="34">
        <f t="shared" si="8"/>
        <v>5</v>
      </c>
      <c r="X22" s="19">
        <v>49128</v>
      </c>
      <c r="Y22" s="34">
        <f t="shared" si="9"/>
        <v>0</v>
      </c>
      <c r="Z22" s="68">
        <f t="shared" si="31"/>
        <v>39930</v>
      </c>
      <c r="AA22" s="34">
        <f t="shared" si="10"/>
        <v>13</v>
      </c>
      <c r="AB22" s="31">
        <v>13551.1</v>
      </c>
      <c r="AC22" s="34">
        <f t="shared" si="11"/>
        <v>40</v>
      </c>
      <c r="AD22" s="68">
        <f t="shared" si="30"/>
        <v>729.66899999999998</v>
      </c>
      <c r="AE22" s="34">
        <f t="shared" si="12"/>
        <v>0</v>
      </c>
      <c r="AF22" s="37">
        <v>4738.2820000000002</v>
      </c>
      <c r="AG22" s="33">
        <f t="shared" si="13"/>
        <v>113.40000000018335</v>
      </c>
      <c r="AH22" s="67">
        <f t="shared" si="32"/>
        <v>136.89699999999999</v>
      </c>
      <c r="AI22" s="33">
        <f t="shared" si="14"/>
        <v>0</v>
      </c>
      <c r="AJ22" s="37">
        <v>370.99799999999999</v>
      </c>
      <c r="AK22" s="33">
        <f t="shared" si="15"/>
        <v>71.999999999934516</v>
      </c>
      <c r="AL22" s="19">
        <v>447.83100000000002</v>
      </c>
      <c r="AM22" s="33">
        <f t="shared" si="16"/>
        <v>0</v>
      </c>
      <c r="AN22" s="19">
        <v>81.480999999999995</v>
      </c>
      <c r="AO22" s="34">
        <f t="shared" si="17"/>
        <v>0</v>
      </c>
      <c r="AP22" s="36">
        <f>(AP23-AP21)/2+AP21</f>
        <v>223265</v>
      </c>
      <c r="AQ22" s="34">
        <f t="shared" si="18"/>
        <v>6</v>
      </c>
      <c r="AR22" s="21">
        <f>AR21+3</f>
        <v>81742</v>
      </c>
      <c r="AS22" s="34">
        <f t="shared" si="19"/>
        <v>3</v>
      </c>
      <c r="AT22" s="74">
        <f>AT21+3</f>
        <v>28219</v>
      </c>
      <c r="AU22" s="34">
        <f t="shared" si="20"/>
        <v>4</v>
      </c>
      <c r="AV22" s="27">
        <v>4476.3590000000004</v>
      </c>
      <c r="AW22" s="34">
        <f t="shared" si="21"/>
        <v>0</v>
      </c>
      <c r="AX22" s="24">
        <f>AX21+5</f>
        <v>87147</v>
      </c>
      <c r="AY22" s="34">
        <f t="shared" si="22"/>
        <v>4</v>
      </c>
      <c r="AZ22" s="26">
        <v>121.73</v>
      </c>
      <c r="BA22" s="33">
        <f t="shared" si="23"/>
        <v>0</v>
      </c>
      <c r="BB22" s="19">
        <v>64.03</v>
      </c>
      <c r="BC22" s="38">
        <f t="shared" si="24"/>
        <v>71.999999999998465</v>
      </c>
      <c r="BD22" s="9"/>
    </row>
    <row r="23" spans="1:56" ht="20.100000000000001" customHeight="1">
      <c r="A23" s="60" t="s">
        <v>63</v>
      </c>
      <c r="B23" s="29">
        <v>13007.01</v>
      </c>
      <c r="C23" s="30">
        <f t="shared" si="28"/>
        <v>0</v>
      </c>
      <c r="D23" s="83">
        <v>5865.9</v>
      </c>
      <c r="E23" s="30">
        <f t="shared" si="29"/>
        <v>4800.0000000065484</v>
      </c>
      <c r="F23" s="37">
        <v>6697.6469999999999</v>
      </c>
      <c r="G23" s="33">
        <f t="shared" si="0"/>
        <v>203.40000000051077</v>
      </c>
      <c r="H23" s="74">
        <v>2967.9</v>
      </c>
      <c r="I23" s="33">
        <f t="shared" si="1"/>
        <v>43.999999999996362</v>
      </c>
      <c r="J23" s="21">
        <v>2637</v>
      </c>
      <c r="K23" s="34">
        <f t="shared" si="2"/>
        <v>8.000000000001819</v>
      </c>
      <c r="L23" s="37">
        <v>3098.9229999999998</v>
      </c>
      <c r="M23" s="33">
        <f t="shared" si="3"/>
        <v>5.4000000002815796</v>
      </c>
      <c r="N23" s="37">
        <v>4169.1310000000003</v>
      </c>
      <c r="O23" s="35">
        <f t="shared" si="4"/>
        <v>44.039999999986321</v>
      </c>
      <c r="P23" s="36">
        <v>1265.68</v>
      </c>
      <c r="Q23" s="30">
        <f t="shared" si="5"/>
        <v>143.99999999986903</v>
      </c>
      <c r="R23" s="61">
        <v>8512.7999999999993</v>
      </c>
      <c r="S23" s="30">
        <f t="shared" si="6"/>
        <v>312.00000000026193</v>
      </c>
      <c r="T23" s="29">
        <v>3978.57</v>
      </c>
      <c r="U23" s="30">
        <f t="shared" si="7"/>
        <v>125.9999999998854</v>
      </c>
      <c r="V23" s="77">
        <v>299704</v>
      </c>
      <c r="W23" s="34">
        <f t="shared" si="8"/>
        <v>4</v>
      </c>
      <c r="X23" s="19">
        <v>49128</v>
      </c>
      <c r="Y23" s="34">
        <f t="shared" si="9"/>
        <v>0</v>
      </c>
      <c r="Z23" s="68">
        <f t="shared" si="31"/>
        <v>39943</v>
      </c>
      <c r="AA23" s="34">
        <f t="shared" si="10"/>
        <v>13</v>
      </c>
      <c r="AB23" s="32">
        <v>13551.6</v>
      </c>
      <c r="AC23" s="34">
        <f t="shared" si="11"/>
        <v>48.000000000029104</v>
      </c>
      <c r="AD23" s="68">
        <f t="shared" si="30"/>
        <v>729.66899999999998</v>
      </c>
      <c r="AE23" s="34">
        <f t="shared" si="12"/>
        <v>0</v>
      </c>
      <c r="AF23" s="37">
        <v>4738.3450000000003</v>
      </c>
      <c r="AG23" s="33">
        <f t="shared" si="13"/>
        <v>340.19999999891297</v>
      </c>
      <c r="AH23" s="67">
        <f t="shared" si="32"/>
        <v>136.89699999999999</v>
      </c>
      <c r="AI23" s="33">
        <f t="shared" si="14"/>
        <v>0</v>
      </c>
      <c r="AJ23" s="32">
        <v>371.01299999999998</v>
      </c>
      <c r="AK23" s="33">
        <f t="shared" si="15"/>
        <v>72.000000000207365</v>
      </c>
      <c r="AL23" s="19">
        <v>447.83100000000002</v>
      </c>
      <c r="AM23" s="33">
        <f t="shared" si="16"/>
        <v>0</v>
      </c>
      <c r="AN23" s="19">
        <v>81.480999999999995</v>
      </c>
      <c r="AO23" s="34">
        <f t="shared" si="17"/>
        <v>0</v>
      </c>
      <c r="AP23" s="36">
        <v>223271</v>
      </c>
      <c r="AQ23" s="34">
        <f t="shared" si="18"/>
        <v>7</v>
      </c>
      <c r="AR23" s="21">
        <v>81745</v>
      </c>
      <c r="AS23" s="34">
        <f t="shared" si="19"/>
        <v>0</v>
      </c>
      <c r="AT23" s="74">
        <v>28223</v>
      </c>
      <c r="AU23" s="34">
        <f t="shared" si="20"/>
        <v>3</v>
      </c>
      <c r="AV23" s="27">
        <v>4476.3590000000004</v>
      </c>
      <c r="AW23" s="34">
        <f t="shared" si="21"/>
        <v>0</v>
      </c>
      <c r="AX23" s="24">
        <v>87151</v>
      </c>
      <c r="AY23" s="34">
        <f t="shared" si="22"/>
        <v>4</v>
      </c>
      <c r="AZ23" s="26">
        <v>121.73</v>
      </c>
      <c r="BA23" s="33">
        <f t="shared" si="23"/>
        <v>0</v>
      </c>
      <c r="BB23" s="19">
        <v>64.11</v>
      </c>
      <c r="BC23" s="38">
        <f t="shared" si="24"/>
        <v>89.999999999994884</v>
      </c>
      <c r="BD23" s="9"/>
    </row>
    <row r="24" spans="1:56" ht="20.100000000000001" customHeight="1">
      <c r="A24" s="60" t="s">
        <v>64</v>
      </c>
      <c r="B24" s="29">
        <v>13007.01</v>
      </c>
      <c r="C24" s="30">
        <f t="shared" si="28"/>
        <v>0</v>
      </c>
      <c r="D24" s="83">
        <v>5866.3</v>
      </c>
      <c r="E24" s="30">
        <f t="shared" si="29"/>
        <v>4799.9999999956344</v>
      </c>
      <c r="F24" s="32">
        <v>6697.76</v>
      </c>
      <c r="G24" s="33">
        <f t="shared" si="0"/>
        <v>205.19999999924039</v>
      </c>
      <c r="H24" s="74">
        <v>2969</v>
      </c>
      <c r="I24" s="33">
        <f t="shared" si="1"/>
        <v>43.999999999996362</v>
      </c>
      <c r="J24" s="21">
        <v>2637.4</v>
      </c>
      <c r="K24" s="34">
        <f t="shared" si="2"/>
        <v>8.000000000001819</v>
      </c>
      <c r="L24" s="32">
        <v>3098.9259999999999</v>
      </c>
      <c r="M24" s="33">
        <f t="shared" si="3"/>
        <v>3.5999999999148713</v>
      </c>
      <c r="N24" s="32">
        <v>4170.232</v>
      </c>
      <c r="O24" s="35">
        <f t="shared" si="4"/>
        <v>30.760000000009313</v>
      </c>
      <c r="P24" s="36">
        <v>1265.72</v>
      </c>
      <c r="Q24" s="30">
        <f t="shared" si="5"/>
        <v>143.99999999986903</v>
      </c>
      <c r="R24" s="61">
        <v>8513.06</v>
      </c>
      <c r="S24" s="30">
        <f t="shared" si="6"/>
        <v>300</v>
      </c>
      <c r="T24" s="32">
        <v>3978.71</v>
      </c>
      <c r="U24" s="30">
        <f t="shared" si="7"/>
        <v>125.9999999998854</v>
      </c>
      <c r="V24" s="77">
        <f>V23+4</f>
        <v>299708</v>
      </c>
      <c r="W24" s="34">
        <f t="shared" si="8"/>
        <v>3</v>
      </c>
      <c r="X24" s="19">
        <v>49128</v>
      </c>
      <c r="Y24" s="34">
        <f t="shared" si="9"/>
        <v>0</v>
      </c>
      <c r="Z24" s="68">
        <f t="shared" si="31"/>
        <v>39956</v>
      </c>
      <c r="AA24" s="34">
        <f t="shared" si="10"/>
        <v>0</v>
      </c>
      <c r="AB24" s="32">
        <v>13552.2</v>
      </c>
      <c r="AC24" s="34">
        <f t="shared" si="11"/>
        <v>55.999999999912689</v>
      </c>
      <c r="AD24" s="68">
        <f t="shared" si="30"/>
        <v>729.66899999999998</v>
      </c>
      <c r="AE24" s="34">
        <f t="shared" si="12"/>
        <v>0</v>
      </c>
      <c r="AF24" s="37">
        <v>4738.5339999999997</v>
      </c>
      <c r="AG24" s="33">
        <f t="shared" si="13"/>
        <v>387.00000000026193</v>
      </c>
      <c r="AH24" s="67">
        <f t="shared" si="32"/>
        <v>136.89699999999999</v>
      </c>
      <c r="AI24" s="33">
        <f t="shared" si="14"/>
        <v>0</v>
      </c>
      <c r="AJ24" s="32">
        <v>371.02800000000002</v>
      </c>
      <c r="AK24" s="33">
        <f t="shared" si="15"/>
        <v>100.79999999979918</v>
      </c>
      <c r="AL24" s="19">
        <v>447.83100000000002</v>
      </c>
      <c r="AM24" s="33">
        <f t="shared" si="16"/>
        <v>0</v>
      </c>
      <c r="AN24" s="19">
        <v>81.480999999999995</v>
      </c>
      <c r="AO24" s="34">
        <f t="shared" si="17"/>
        <v>0</v>
      </c>
      <c r="AP24" s="36">
        <f>(AP25-AP23)/2+AP23</f>
        <v>223278</v>
      </c>
      <c r="AQ24" s="34">
        <f t="shared" si="18"/>
        <v>7</v>
      </c>
      <c r="AR24" s="21">
        <v>81745</v>
      </c>
      <c r="AS24" s="34">
        <f t="shared" si="19"/>
        <v>0</v>
      </c>
      <c r="AT24" s="74">
        <f>AT23+3</f>
        <v>28226</v>
      </c>
      <c r="AU24" s="34">
        <f t="shared" si="20"/>
        <v>2</v>
      </c>
      <c r="AV24" s="27">
        <v>4476.3590000000004</v>
      </c>
      <c r="AW24" s="34">
        <f t="shared" si="21"/>
        <v>0</v>
      </c>
      <c r="AX24" s="24">
        <f>AX23+4</f>
        <v>87155</v>
      </c>
      <c r="AY24" s="34">
        <f t="shared" si="22"/>
        <v>3</v>
      </c>
      <c r="AZ24" s="26">
        <v>121.73</v>
      </c>
      <c r="BA24" s="33">
        <f t="shared" si="23"/>
        <v>0</v>
      </c>
      <c r="BB24" s="19">
        <v>64.209999999999994</v>
      </c>
      <c r="BC24" s="38">
        <f t="shared" si="24"/>
        <v>45.000000000010232</v>
      </c>
      <c r="BD24" s="9"/>
    </row>
    <row r="25" spans="1:56" ht="20.100000000000001" customHeight="1">
      <c r="A25" s="60" t="s">
        <v>65</v>
      </c>
      <c r="B25" s="29">
        <v>13007.01</v>
      </c>
      <c r="C25" s="30">
        <f t="shared" si="28"/>
        <v>0</v>
      </c>
      <c r="D25" s="83">
        <v>5866.7</v>
      </c>
      <c r="E25" s="30">
        <f t="shared" si="29"/>
        <v>4800.0000000065484</v>
      </c>
      <c r="F25" s="32">
        <v>6697.8739999999998</v>
      </c>
      <c r="G25" s="33">
        <f t="shared" si="0"/>
        <v>315.00000000032742</v>
      </c>
      <c r="H25" s="74">
        <v>2970.1</v>
      </c>
      <c r="I25" s="33">
        <f t="shared" si="1"/>
        <v>43.999999999996362</v>
      </c>
      <c r="J25" s="21">
        <v>2637.8</v>
      </c>
      <c r="K25" s="34">
        <f t="shared" si="2"/>
        <v>7.999999999992724</v>
      </c>
      <c r="L25" s="32">
        <v>3098.9279999999999</v>
      </c>
      <c r="M25" s="33">
        <f t="shared" si="3"/>
        <v>163.7999999998101</v>
      </c>
      <c r="N25" s="32">
        <v>4171.0010000000002</v>
      </c>
      <c r="O25" s="35">
        <f t="shared" si="4"/>
        <v>29.359999999978754</v>
      </c>
      <c r="P25" s="36">
        <v>1265.76</v>
      </c>
      <c r="Q25" s="30">
        <f t="shared" si="5"/>
        <v>143.99999999986903</v>
      </c>
      <c r="R25" s="61">
        <v>8513.31</v>
      </c>
      <c r="S25" s="30">
        <f t="shared" si="6"/>
        <v>312.00000000026193</v>
      </c>
      <c r="T25" s="32">
        <v>3978.85</v>
      </c>
      <c r="U25" s="30">
        <f t="shared" si="7"/>
        <v>171.00000000004911</v>
      </c>
      <c r="V25" s="77">
        <v>299711</v>
      </c>
      <c r="W25" s="34">
        <f t="shared" si="8"/>
        <v>4</v>
      </c>
      <c r="X25" s="19">
        <v>49128</v>
      </c>
      <c r="Y25" s="34">
        <f t="shared" si="9"/>
        <v>0</v>
      </c>
      <c r="Z25" s="68">
        <v>39956</v>
      </c>
      <c r="AA25" s="34">
        <f t="shared" si="10"/>
        <v>0</v>
      </c>
      <c r="AB25" s="32">
        <v>13552.9</v>
      </c>
      <c r="AC25" s="34">
        <f t="shared" si="11"/>
        <v>48.000000000029104</v>
      </c>
      <c r="AD25" s="68">
        <f t="shared" si="30"/>
        <v>729.66899999999998</v>
      </c>
      <c r="AE25" s="34">
        <f t="shared" si="12"/>
        <v>0</v>
      </c>
      <c r="AF25" s="37">
        <v>4738.7489999999998</v>
      </c>
      <c r="AG25" s="33">
        <f t="shared" si="13"/>
        <v>286.20000000100845</v>
      </c>
      <c r="AH25" s="67">
        <f t="shared" si="32"/>
        <v>136.89699999999999</v>
      </c>
      <c r="AI25" s="33">
        <f t="shared" si="14"/>
        <v>0</v>
      </c>
      <c r="AJ25" s="32">
        <v>371.04899999999998</v>
      </c>
      <c r="AK25" s="33">
        <f t="shared" si="15"/>
        <v>105.60000000023138</v>
      </c>
      <c r="AL25" s="19">
        <v>447.83100000000002</v>
      </c>
      <c r="AM25" s="33">
        <f t="shared" si="16"/>
        <v>0</v>
      </c>
      <c r="AN25" s="19">
        <v>81.480999999999995</v>
      </c>
      <c r="AO25" s="34">
        <f t="shared" si="17"/>
        <v>0</v>
      </c>
      <c r="AP25" s="36">
        <v>223285</v>
      </c>
      <c r="AQ25" s="34">
        <f t="shared" si="18"/>
        <v>7</v>
      </c>
      <c r="AR25" s="21">
        <v>81745</v>
      </c>
      <c r="AS25" s="34">
        <f t="shared" si="19"/>
        <v>0</v>
      </c>
      <c r="AT25" s="74">
        <v>28228</v>
      </c>
      <c r="AU25" s="34">
        <f t="shared" si="20"/>
        <v>3</v>
      </c>
      <c r="AV25" s="27">
        <v>4476.3590000000004</v>
      </c>
      <c r="AW25" s="34">
        <f t="shared" si="21"/>
        <v>0</v>
      </c>
      <c r="AX25" s="24">
        <v>87158</v>
      </c>
      <c r="AY25" s="34">
        <f t="shared" si="22"/>
        <v>4</v>
      </c>
      <c r="AZ25" s="26">
        <v>121.73</v>
      </c>
      <c r="BA25" s="33">
        <f t="shared" si="23"/>
        <v>0</v>
      </c>
      <c r="BB25" s="19">
        <v>64.260000000000005</v>
      </c>
      <c r="BC25" s="38">
        <f t="shared" si="24"/>
        <v>27.000000000001023</v>
      </c>
      <c r="BD25" s="9"/>
    </row>
    <row r="26" spans="1:56" ht="20.100000000000001" customHeight="1">
      <c r="A26" s="60" t="s">
        <v>66</v>
      </c>
      <c r="B26" s="29">
        <v>13007.01</v>
      </c>
      <c r="C26" s="30">
        <f t="shared" si="28"/>
        <v>0</v>
      </c>
      <c r="D26" s="83">
        <v>5867.1</v>
      </c>
      <c r="E26" s="30">
        <f t="shared" si="29"/>
        <v>4799.9999999956344</v>
      </c>
      <c r="F26" s="32">
        <v>6698.049</v>
      </c>
      <c r="G26" s="33">
        <f t="shared" si="0"/>
        <v>315.00000000032742</v>
      </c>
      <c r="H26" s="74">
        <v>2971.2</v>
      </c>
      <c r="I26" s="33">
        <f t="shared" si="1"/>
        <v>44.000000000014552</v>
      </c>
      <c r="J26" s="21">
        <v>2638.2</v>
      </c>
      <c r="K26" s="34">
        <f t="shared" si="2"/>
        <v>10</v>
      </c>
      <c r="L26" s="32">
        <v>3099.0189999999998</v>
      </c>
      <c r="M26" s="33">
        <f t="shared" si="3"/>
        <v>163.80000000062864</v>
      </c>
      <c r="N26" s="32">
        <v>4171.7349999999997</v>
      </c>
      <c r="O26" s="35">
        <f t="shared" si="4"/>
        <v>29.400000000023283</v>
      </c>
      <c r="P26" s="36">
        <v>1265.8</v>
      </c>
      <c r="Q26" s="30">
        <f t="shared" si="5"/>
        <v>107.99999999990177</v>
      </c>
      <c r="R26" s="61">
        <v>8513.57</v>
      </c>
      <c r="S26" s="30">
        <f t="shared" si="6"/>
        <v>216.00000000034925</v>
      </c>
      <c r="T26" s="32">
        <v>3979.04</v>
      </c>
      <c r="U26" s="30">
        <f t="shared" si="7"/>
        <v>171.00000000004911</v>
      </c>
      <c r="V26" s="77">
        <f>V25+4</f>
        <v>299715</v>
      </c>
      <c r="W26" s="34">
        <f t="shared" si="8"/>
        <v>4</v>
      </c>
      <c r="X26" s="19">
        <v>49128</v>
      </c>
      <c r="Y26" s="34">
        <f t="shared" si="9"/>
        <v>0</v>
      </c>
      <c r="Z26" s="68">
        <v>39956</v>
      </c>
      <c r="AA26" s="34">
        <f t="shared" si="10"/>
        <v>0</v>
      </c>
      <c r="AB26" s="32">
        <v>13553.5</v>
      </c>
      <c r="AC26" s="34">
        <f t="shared" si="11"/>
        <v>71.999999999970896</v>
      </c>
      <c r="AD26" s="68">
        <f t="shared" si="30"/>
        <v>729.66899999999998</v>
      </c>
      <c r="AE26" s="34">
        <f t="shared" si="12"/>
        <v>0</v>
      </c>
      <c r="AF26" s="37">
        <v>4738.9080000000004</v>
      </c>
      <c r="AG26" s="33">
        <f t="shared" si="13"/>
        <v>412.19999999884749</v>
      </c>
      <c r="AH26" s="67">
        <f t="shared" si="32"/>
        <v>136.89699999999999</v>
      </c>
      <c r="AI26" s="33">
        <f t="shared" si="14"/>
        <v>0</v>
      </c>
      <c r="AJ26" s="32">
        <v>371.07100000000003</v>
      </c>
      <c r="AK26" s="33">
        <f t="shared" si="15"/>
        <v>100.79999999979918</v>
      </c>
      <c r="AL26" s="19">
        <v>447.83100000000002</v>
      </c>
      <c r="AM26" s="33">
        <f t="shared" si="16"/>
        <v>0</v>
      </c>
      <c r="AN26" s="19">
        <v>81.480999999999995</v>
      </c>
      <c r="AO26" s="34">
        <f t="shared" si="17"/>
        <v>0</v>
      </c>
      <c r="AP26" s="36">
        <v>223292</v>
      </c>
      <c r="AQ26" s="34">
        <f t="shared" si="18"/>
        <v>7</v>
      </c>
      <c r="AR26" s="21">
        <v>81745</v>
      </c>
      <c r="AS26" s="34">
        <f t="shared" si="19"/>
        <v>0</v>
      </c>
      <c r="AT26" s="74">
        <f>AT25+3</f>
        <v>28231</v>
      </c>
      <c r="AU26" s="34">
        <f t="shared" si="20"/>
        <v>3</v>
      </c>
      <c r="AV26" s="27">
        <v>4476.3590000000004</v>
      </c>
      <c r="AW26" s="34">
        <f t="shared" si="21"/>
        <v>0</v>
      </c>
      <c r="AX26" s="24">
        <f>AX25+4</f>
        <v>87162</v>
      </c>
      <c r="AY26" s="34">
        <f t="shared" si="22"/>
        <v>4</v>
      </c>
      <c r="AZ26" s="26">
        <v>121.73</v>
      </c>
      <c r="BA26" s="33">
        <f t="shared" si="23"/>
        <v>0</v>
      </c>
      <c r="BB26" s="19">
        <v>64.290000000000006</v>
      </c>
      <c r="BC26" s="38">
        <f t="shared" si="24"/>
        <v>35.999999999992838</v>
      </c>
      <c r="BD26" s="9"/>
    </row>
    <row r="27" spans="1:56" ht="20.100000000000001" customHeight="1">
      <c r="A27" s="60" t="s">
        <v>67</v>
      </c>
      <c r="B27" s="29">
        <v>13007.01</v>
      </c>
      <c r="C27" s="30">
        <f t="shared" si="28"/>
        <v>0</v>
      </c>
      <c r="D27" s="83">
        <v>5867.5</v>
      </c>
      <c r="E27" s="30">
        <f t="shared" si="29"/>
        <v>3600.0000000021828</v>
      </c>
      <c r="F27" s="32">
        <v>6698.2240000000002</v>
      </c>
      <c r="G27" s="33">
        <f t="shared" si="0"/>
        <v>315.00000000032742</v>
      </c>
      <c r="H27" s="74">
        <v>2972.3</v>
      </c>
      <c r="I27" s="33">
        <f t="shared" si="1"/>
        <v>43.999999999996362</v>
      </c>
      <c r="J27" s="21">
        <v>2638.7</v>
      </c>
      <c r="K27" s="34">
        <f t="shared" si="2"/>
        <v>8.000000000001819</v>
      </c>
      <c r="L27" s="32">
        <v>3099.11</v>
      </c>
      <c r="M27" s="33">
        <f t="shared" si="3"/>
        <v>163.7999999998101</v>
      </c>
      <c r="N27" s="32">
        <v>4172.47</v>
      </c>
      <c r="O27" s="35">
        <f t="shared" si="4"/>
        <v>29.399999999986903</v>
      </c>
      <c r="P27" s="36">
        <v>1265.83</v>
      </c>
      <c r="Q27" s="30">
        <f t="shared" si="5"/>
        <v>107.99999999990177</v>
      </c>
      <c r="R27" s="61">
        <v>8513.75</v>
      </c>
      <c r="S27" s="30">
        <f t="shared" si="6"/>
        <v>216.00000000034925</v>
      </c>
      <c r="T27" s="32">
        <v>3979.23</v>
      </c>
      <c r="U27" s="30">
        <f t="shared" si="7"/>
        <v>179.99999999983629</v>
      </c>
      <c r="V27" s="77">
        <f>V26+4</f>
        <v>299719</v>
      </c>
      <c r="W27" s="34">
        <f t="shared" si="8"/>
        <v>4</v>
      </c>
      <c r="X27" s="19">
        <v>49128</v>
      </c>
      <c r="Y27" s="34">
        <f t="shared" si="9"/>
        <v>0</v>
      </c>
      <c r="Z27" s="68">
        <v>39956</v>
      </c>
      <c r="AA27" s="34">
        <f t="shared" si="10"/>
        <v>0</v>
      </c>
      <c r="AB27" s="31">
        <v>13554.4</v>
      </c>
      <c r="AC27" s="78">
        <f t="shared" si="11"/>
        <v>71.999999999970896</v>
      </c>
      <c r="AD27" s="68">
        <f t="shared" si="30"/>
        <v>729.66899999999998</v>
      </c>
      <c r="AE27" s="34">
        <f t="shared" si="12"/>
        <v>0</v>
      </c>
      <c r="AF27" s="37">
        <v>4739.1369999999997</v>
      </c>
      <c r="AG27" s="33">
        <f t="shared" si="13"/>
        <v>516.60000000047148</v>
      </c>
      <c r="AH27" s="67">
        <f t="shared" si="32"/>
        <v>136.89699999999999</v>
      </c>
      <c r="AI27" s="33">
        <f t="shared" si="14"/>
        <v>0</v>
      </c>
      <c r="AJ27" s="32">
        <v>371.09199999999998</v>
      </c>
      <c r="AK27" s="33">
        <f t="shared" si="15"/>
        <v>100.80000000007203</v>
      </c>
      <c r="AL27" s="19">
        <v>447.83100000000002</v>
      </c>
      <c r="AM27" s="33">
        <f t="shared" si="16"/>
        <v>0</v>
      </c>
      <c r="AN27" s="19">
        <v>81.480999999999995</v>
      </c>
      <c r="AO27" s="34">
        <f t="shared" si="17"/>
        <v>0</v>
      </c>
      <c r="AP27" s="36">
        <v>223299</v>
      </c>
      <c r="AQ27" s="34">
        <f t="shared" si="18"/>
        <v>7</v>
      </c>
      <c r="AR27" s="21">
        <v>81745</v>
      </c>
      <c r="AS27" s="34">
        <f t="shared" si="19"/>
        <v>0</v>
      </c>
      <c r="AT27" s="74">
        <f>AT26+3</f>
        <v>28234</v>
      </c>
      <c r="AU27" s="34">
        <f t="shared" si="20"/>
        <v>3</v>
      </c>
      <c r="AV27" s="27">
        <v>4476.3590000000004</v>
      </c>
      <c r="AW27" s="34">
        <f t="shared" si="21"/>
        <v>0</v>
      </c>
      <c r="AX27" s="24">
        <f>AX26+4</f>
        <v>87166</v>
      </c>
      <c r="AY27" s="34">
        <f t="shared" si="22"/>
        <v>4</v>
      </c>
      <c r="AZ27" s="26">
        <v>121.73</v>
      </c>
      <c r="BA27" s="33">
        <f t="shared" si="23"/>
        <v>0</v>
      </c>
      <c r="BB27" s="19">
        <v>64.33</v>
      </c>
      <c r="BC27" s="38">
        <f t="shared" si="24"/>
        <v>44.999999999997442</v>
      </c>
      <c r="BD27" s="9"/>
    </row>
    <row r="28" spans="1:56" ht="20.100000000000001" customHeight="1">
      <c r="A28" s="60" t="s">
        <v>68</v>
      </c>
      <c r="B28" s="29">
        <v>13007.01</v>
      </c>
      <c r="C28" s="30">
        <f t="shared" si="28"/>
        <v>0</v>
      </c>
      <c r="D28" s="83">
        <v>5867.8</v>
      </c>
      <c r="E28" s="30">
        <f t="shared" si="29"/>
        <v>3600.0000000021828</v>
      </c>
      <c r="F28" s="32">
        <v>6698.3990000000003</v>
      </c>
      <c r="G28" s="33">
        <f t="shared" si="0"/>
        <v>293.3999999992011</v>
      </c>
      <c r="H28" s="74">
        <v>2973.4</v>
      </c>
      <c r="I28" s="33">
        <f t="shared" si="1"/>
        <v>40</v>
      </c>
      <c r="J28" s="21">
        <v>2639.1</v>
      </c>
      <c r="K28" s="34">
        <f t="shared" si="2"/>
        <v>10</v>
      </c>
      <c r="L28" s="32">
        <v>3099.201</v>
      </c>
      <c r="M28" s="33">
        <f t="shared" si="3"/>
        <v>118.79999999964639</v>
      </c>
      <c r="N28" s="32">
        <v>4173.2049999999999</v>
      </c>
      <c r="O28" s="35">
        <f t="shared" si="4"/>
        <v>1.5999999999985448</v>
      </c>
      <c r="P28" s="36">
        <v>1265.8599999999999</v>
      </c>
      <c r="Q28" s="30">
        <f t="shared" si="5"/>
        <v>108.00000000072032</v>
      </c>
      <c r="R28" s="61">
        <v>8513.93</v>
      </c>
      <c r="S28" s="30">
        <f t="shared" si="6"/>
        <v>216.00000000034925</v>
      </c>
      <c r="T28" s="32">
        <v>3979.43</v>
      </c>
      <c r="U28" s="30">
        <f t="shared" si="7"/>
        <v>171.00000000004911</v>
      </c>
      <c r="V28" s="77">
        <f t="shared" ref="V28:V33" si="33">V27+4</f>
        <v>299723</v>
      </c>
      <c r="W28" s="34">
        <f t="shared" si="8"/>
        <v>4</v>
      </c>
      <c r="X28" s="19">
        <v>49128</v>
      </c>
      <c r="Y28" s="34">
        <f t="shared" si="9"/>
        <v>0</v>
      </c>
      <c r="Z28" s="68">
        <v>39956</v>
      </c>
      <c r="AA28" s="34">
        <f t="shared" si="10"/>
        <v>0</v>
      </c>
      <c r="AB28" s="65">
        <v>13555.3</v>
      </c>
      <c r="AC28" s="78">
        <f t="shared" si="11"/>
        <v>72.000000000116415</v>
      </c>
      <c r="AD28" s="68">
        <f t="shared" si="30"/>
        <v>729.66899999999998</v>
      </c>
      <c r="AE28" s="34">
        <f t="shared" si="12"/>
        <v>0</v>
      </c>
      <c r="AF28" s="37">
        <v>4739.424</v>
      </c>
      <c r="AG28" s="33">
        <f t="shared" si="13"/>
        <v>356.40000000057626</v>
      </c>
      <c r="AH28" s="67">
        <f t="shared" si="32"/>
        <v>136.89699999999999</v>
      </c>
      <c r="AI28" s="33">
        <f t="shared" si="14"/>
        <v>0</v>
      </c>
      <c r="AJ28" s="32">
        <v>371.113</v>
      </c>
      <c r="AK28" s="33">
        <f t="shared" si="15"/>
        <v>86.39999999986685</v>
      </c>
      <c r="AL28" s="19">
        <v>447.83100000000002</v>
      </c>
      <c r="AM28" s="33">
        <f t="shared" si="16"/>
        <v>0</v>
      </c>
      <c r="AN28" s="19">
        <v>81.480999999999995</v>
      </c>
      <c r="AO28" s="34">
        <f t="shared" si="17"/>
        <v>0</v>
      </c>
      <c r="AP28" s="36">
        <v>223306</v>
      </c>
      <c r="AQ28" s="34">
        <f t="shared" si="18"/>
        <v>7</v>
      </c>
      <c r="AR28" s="21">
        <v>81745</v>
      </c>
      <c r="AS28" s="34">
        <f t="shared" si="19"/>
        <v>0</v>
      </c>
      <c r="AT28" s="74">
        <f t="shared" ref="AT28:AT33" si="34">AT27+3</f>
        <v>28237</v>
      </c>
      <c r="AU28" s="34">
        <f t="shared" si="20"/>
        <v>3</v>
      </c>
      <c r="AV28" s="27">
        <v>4476.3590000000004</v>
      </c>
      <c r="AW28" s="34">
        <f t="shared" si="21"/>
        <v>0</v>
      </c>
      <c r="AX28" s="24">
        <f t="shared" ref="AX28:AX33" si="35">AX27+4</f>
        <v>87170</v>
      </c>
      <c r="AY28" s="34">
        <f t="shared" si="22"/>
        <v>4</v>
      </c>
      <c r="AZ28" s="26">
        <v>121.73</v>
      </c>
      <c r="BA28" s="33">
        <f t="shared" si="23"/>
        <v>0</v>
      </c>
      <c r="BB28" s="19">
        <v>64.38</v>
      </c>
      <c r="BC28" s="38">
        <f t="shared" si="24"/>
        <v>27.000000000001023</v>
      </c>
      <c r="BD28" s="9"/>
    </row>
    <row r="29" spans="1:56" ht="20.100000000000001" customHeight="1">
      <c r="A29" s="60" t="s">
        <v>69</v>
      </c>
      <c r="B29" s="29">
        <v>13007.01</v>
      </c>
      <c r="C29" s="30">
        <f t="shared" si="28"/>
        <v>0</v>
      </c>
      <c r="D29" s="83">
        <v>5868.1</v>
      </c>
      <c r="E29" s="30">
        <f t="shared" si="29"/>
        <v>4799.9999999956344</v>
      </c>
      <c r="F29" s="32">
        <v>6698.5619999999999</v>
      </c>
      <c r="G29" s="33">
        <f t="shared" si="0"/>
        <v>295.19999999956781</v>
      </c>
      <c r="H29" s="74">
        <v>2974.4</v>
      </c>
      <c r="I29" s="33">
        <f t="shared" si="1"/>
        <v>43.999999999996362</v>
      </c>
      <c r="J29" s="21">
        <v>2639.6</v>
      </c>
      <c r="K29" s="34">
        <f t="shared" si="2"/>
        <v>8.000000000001819</v>
      </c>
      <c r="L29" s="37">
        <v>3099.2669999999998</v>
      </c>
      <c r="M29" s="33">
        <f t="shared" si="3"/>
        <v>120.6000000000131</v>
      </c>
      <c r="N29" s="32">
        <v>4173.2449999999999</v>
      </c>
      <c r="O29" s="35">
        <f t="shared" si="4"/>
        <v>57.040000000015425</v>
      </c>
      <c r="P29" s="5">
        <v>1265.8900000000001</v>
      </c>
      <c r="Q29" s="30">
        <f t="shared" si="5"/>
        <v>107.99999999990177</v>
      </c>
      <c r="R29" s="61">
        <v>8514.11</v>
      </c>
      <c r="S29" s="30">
        <f t="shared" si="6"/>
        <v>143.99999999877764</v>
      </c>
      <c r="T29" s="32">
        <v>3979.62</v>
      </c>
      <c r="U29" s="30">
        <f t="shared" si="7"/>
        <v>171.00000000004911</v>
      </c>
      <c r="V29" s="77">
        <f t="shared" si="33"/>
        <v>299727</v>
      </c>
      <c r="W29" s="34">
        <f t="shared" si="8"/>
        <v>4</v>
      </c>
      <c r="X29" s="19">
        <v>49128</v>
      </c>
      <c r="Y29" s="34">
        <f t="shared" si="9"/>
        <v>0</v>
      </c>
      <c r="Z29" s="68">
        <v>39956</v>
      </c>
      <c r="AA29" s="34">
        <f t="shared" si="10"/>
        <v>0</v>
      </c>
      <c r="AB29" s="32">
        <v>13556.2</v>
      </c>
      <c r="AC29" s="78">
        <f t="shared" si="11"/>
        <v>71.999999999970896</v>
      </c>
      <c r="AD29" s="68">
        <f t="shared" si="30"/>
        <v>729.66899999999998</v>
      </c>
      <c r="AE29" s="34">
        <f t="shared" si="12"/>
        <v>0</v>
      </c>
      <c r="AF29" s="37">
        <v>4739.6220000000003</v>
      </c>
      <c r="AG29" s="33">
        <f t="shared" si="13"/>
        <v>334.79999999944994</v>
      </c>
      <c r="AH29" s="67">
        <f t="shared" si="32"/>
        <v>136.89699999999999</v>
      </c>
      <c r="AI29" s="33">
        <f t="shared" si="14"/>
        <v>0</v>
      </c>
      <c r="AJ29" s="37">
        <v>371.13099999999997</v>
      </c>
      <c r="AK29" s="33">
        <f t="shared" si="15"/>
        <v>86.400000000139698</v>
      </c>
      <c r="AL29" s="19">
        <v>447.83100000000002</v>
      </c>
      <c r="AM29" s="33">
        <f t="shared" si="16"/>
        <v>0</v>
      </c>
      <c r="AN29" s="19">
        <v>81.480999999999995</v>
      </c>
      <c r="AO29" s="34">
        <f t="shared" si="17"/>
        <v>0</v>
      </c>
      <c r="AP29" s="36">
        <v>223313</v>
      </c>
      <c r="AQ29" s="34">
        <f t="shared" si="18"/>
        <v>7</v>
      </c>
      <c r="AR29" s="21">
        <v>81745</v>
      </c>
      <c r="AS29" s="34">
        <f t="shared" si="19"/>
        <v>0</v>
      </c>
      <c r="AT29" s="74">
        <f t="shared" si="34"/>
        <v>28240</v>
      </c>
      <c r="AU29" s="34">
        <f t="shared" si="20"/>
        <v>3</v>
      </c>
      <c r="AV29" s="27">
        <v>4476.3590000000004</v>
      </c>
      <c r="AW29" s="34">
        <f t="shared" si="21"/>
        <v>0</v>
      </c>
      <c r="AX29" s="24">
        <f t="shared" si="35"/>
        <v>87174</v>
      </c>
      <c r="AY29" s="34">
        <f t="shared" si="22"/>
        <v>4</v>
      </c>
      <c r="AZ29" s="26">
        <v>121.73</v>
      </c>
      <c r="BA29" s="33">
        <f t="shared" si="23"/>
        <v>0</v>
      </c>
      <c r="BB29" s="19">
        <v>64.41</v>
      </c>
      <c r="BC29" s="38">
        <f t="shared" si="24"/>
        <v>18.000000000009209</v>
      </c>
      <c r="BD29" s="9"/>
    </row>
    <row r="30" spans="1:56" ht="20.100000000000001" customHeight="1">
      <c r="A30" s="60" t="s">
        <v>70</v>
      </c>
      <c r="B30" s="29">
        <v>13007.01</v>
      </c>
      <c r="C30" s="30">
        <f t="shared" si="28"/>
        <v>0</v>
      </c>
      <c r="D30" s="83">
        <v>5868.5</v>
      </c>
      <c r="E30" s="30">
        <f t="shared" si="29"/>
        <v>3600.0000000021828</v>
      </c>
      <c r="F30" s="37">
        <v>6698.7259999999997</v>
      </c>
      <c r="G30" s="33">
        <f t="shared" si="0"/>
        <v>282.60000000027503</v>
      </c>
      <c r="H30" s="74">
        <v>2975.5</v>
      </c>
      <c r="I30" s="33">
        <f t="shared" si="1"/>
        <v>43.999999999996362</v>
      </c>
      <c r="J30" s="21">
        <v>2640</v>
      </c>
      <c r="K30" s="34">
        <f t="shared" si="2"/>
        <v>10</v>
      </c>
      <c r="L30" s="32">
        <v>3099.3339999999998</v>
      </c>
      <c r="M30" s="33">
        <f t="shared" si="3"/>
        <v>86.400000000412547</v>
      </c>
      <c r="N30" s="32">
        <v>4174.6710000000003</v>
      </c>
      <c r="O30" s="35">
        <f t="shared" si="4"/>
        <v>29.320000000006985</v>
      </c>
      <c r="P30" s="36">
        <v>1265.92</v>
      </c>
      <c r="Q30" s="30">
        <f t="shared" si="5"/>
        <v>107.99999999990177</v>
      </c>
      <c r="R30" s="61">
        <v>8514.23</v>
      </c>
      <c r="S30" s="30">
        <f t="shared" si="6"/>
        <v>300</v>
      </c>
      <c r="T30" s="32">
        <v>3979.81</v>
      </c>
      <c r="U30" s="30">
        <f t="shared" si="7"/>
        <v>171.00000000004911</v>
      </c>
      <c r="V30" s="77">
        <f t="shared" si="33"/>
        <v>299731</v>
      </c>
      <c r="W30" s="34">
        <f t="shared" si="8"/>
        <v>4</v>
      </c>
      <c r="X30" s="19">
        <v>49128</v>
      </c>
      <c r="Y30" s="34">
        <f t="shared" si="9"/>
        <v>0</v>
      </c>
      <c r="Z30" s="68">
        <v>39956</v>
      </c>
      <c r="AA30" s="34">
        <f t="shared" si="10"/>
        <v>0</v>
      </c>
      <c r="AB30" s="32">
        <v>13557.1</v>
      </c>
      <c r="AC30" s="78">
        <f t="shared" si="11"/>
        <v>71.999999999970896</v>
      </c>
      <c r="AD30" s="68">
        <f t="shared" si="30"/>
        <v>729.66899999999998</v>
      </c>
      <c r="AE30" s="34">
        <f t="shared" si="12"/>
        <v>0</v>
      </c>
      <c r="AF30" s="37">
        <v>4739.808</v>
      </c>
      <c r="AG30" s="33">
        <f t="shared" si="13"/>
        <v>475.20000000022264</v>
      </c>
      <c r="AH30" s="67">
        <f t="shared" si="32"/>
        <v>136.89699999999999</v>
      </c>
      <c r="AI30" s="33">
        <f>(AH31-AH30)*4800</f>
        <v>0</v>
      </c>
      <c r="AJ30" s="32">
        <v>371.149</v>
      </c>
      <c r="AK30" s="33">
        <f t="shared" si="15"/>
        <v>67.200000000048021</v>
      </c>
      <c r="AL30" s="19">
        <v>447.83100000000002</v>
      </c>
      <c r="AM30" s="33">
        <f t="shared" si="16"/>
        <v>0</v>
      </c>
      <c r="AN30" s="19">
        <v>81.480999999999995</v>
      </c>
      <c r="AO30" s="34">
        <f t="shared" si="17"/>
        <v>0</v>
      </c>
      <c r="AP30" s="36">
        <v>223320</v>
      </c>
      <c r="AQ30" s="34">
        <f t="shared" si="18"/>
        <v>7</v>
      </c>
      <c r="AR30" s="21">
        <v>81745</v>
      </c>
      <c r="AS30" s="34">
        <f t="shared" si="19"/>
        <v>0</v>
      </c>
      <c r="AT30" s="74">
        <f t="shared" si="34"/>
        <v>28243</v>
      </c>
      <c r="AU30" s="34">
        <f t="shared" si="20"/>
        <v>3</v>
      </c>
      <c r="AV30" s="27">
        <v>4476.3590000000004</v>
      </c>
      <c r="AW30" s="34">
        <f t="shared" si="21"/>
        <v>0</v>
      </c>
      <c r="AX30" s="24">
        <f t="shared" si="35"/>
        <v>87178</v>
      </c>
      <c r="AY30" s="34">
        <f t="shared" si="22"/>
        <v>4</v>
      </c>
      <c r="AZ30" s="26">
        <v>121.73</v>
      </c>
      <c r="BA30" s="33">
        <f t="shared" si="23"/>
        <v>0</v>
      </c>
      <c r="BB30" s="19">
        <v>64.430000000000007</v>
      </c>
      <c r="BC30" s="38">
        <f t="shared" si="24"/>
        <v>44.999999999997442</v>
      </c>
      <c r="BD30" s="9"/>
    </row>
    <row r="31" spans="1:56" ht="20.100000000000001" customHeight="1">
      <c r="A31" s="60" t="s">
        <v>71</v>
      </c>
      <c r="B31" s="29">
        <v>13007.01</v>
      </c>
      <c r="C31" s="30">
        <f t="shared" si="28"/>
        <v>0</v>
      </c>
      <c r="D31" s="83">
        <v>5868.8</v>
      </c>
      <c r="E31" s="30">
        <f t="shared" si="29"/>
        <v>3600.0000000021828</v>
      </c>
      <c r="F31" s="37">
        <v>6698.8829999999998</v>
      </c>
      <c r="G31" s="33">
        <f t="shared" si="0"/>
        <v>134.99999999967258</v>
      </c>
      <c r="H31" s="74">
        <v>2976.6</v>
      </c>
      <c r="I31" s="33">
        <f t="shared" si="1"/>
        <v>40</v>
      </c>
      <c r="J31" s="21">
        <v>2640.5</v>
      </c>
      <c r="K31" s="34">
        <f t="shared" si="2"/>
        <v>8.000000000001819</v>
      </c>
      <c r="L31" s="37">
        <v>3099.3820000000001</v>
      </c>
      <c r="M31" s="33">
        <f t="shared" si="3"/>
        <v>88.19999999996071</v>
      </c>
      <c r="N31" s="32">
        <v>4175.4040000000005</v>
      </c>
      <c r="O31" s="35">
        <f t="shared" si="4"/>
        <v>29.199999999982538</v>
      </c>
      <c r="P31" s="32">
        <v>1265.95</v>
      </c>
      <c r="Q31" s="30">
        <f t="shared" si="5"/>
        <v>107.99999999990177</v>
      </c>
      <c r="R31" s="61">
        <v>8514.48</v>
      </c>
      <c r="S31" s="30">
        <f t="shared" si="6"/>
        <v>191.99999999982538</v>
      </c>
      <c r="T31" s="32">
        <v>3980</v>
      </c>
      <c r="U31" s="30">
        <f t="shared" si="7"/>
        <v>171.00000000004911</v>
      </c>
      <c r="V31" s="77">
        <f t="shared" si="33"/>
        <v>299735</v>
      </c>
      <c r="W31" s="34">
        <f t="shared" si="8"/>
        <v>4</v>
      </c>
      <c r="X31" s="19">
        <v>49128</v>
      </c>
      <c r="Y31" s="34">
        <f t="shared" si="9"/>
        <v>0</v>
      </c>
      <c r="Z31" s="68">
        <v>39956</v>
      </c>
      <c r="AA31" s="34">
        <f t="shared" si="10"/>
        <v>0</v>
      </c>
      <c r="AB31" s="32">
        <v>13558</v>
      </c>
      <c r="AC31" s="78">
        <f t="shared" si="11"/>
        <v>71.999999999970896</v>
      </c>
      <c r="AD31" s="68">
        <f t="shared" si="30"/>
        <v>729.66899999999998</v>
      </c>
      <c r="AE31" s="34">
        <f t="shared" si="12"/>
        <v>0</v>
      </c>
      <c r="AF31" s="37">
        <v>4740.0720000000001</v>
      </c>
      <c r="AG31" s="33">
        <f t="shared" si="13"/>
        <v>397.799999999188</v>
      </c>
      <c r="AH31" s="67">
        <f t="shared" si="32"/>
        <v>136.89699999999999</v>
      </c>
      <c r="AI31" s="33">
        <f t="shared" si="14"/>
        <v>0</v>
      </c>
      <c r="AJ31" s="32">
        <v>371.16300000000001</v>
      </c>
      <c r="AK31" s="33">
        <f t="shared" si="15"/>
        <v>62.399999999888678</v>
      </c>
      <c r="AL31" s="19">
        <v>447.83100000000002</v>
      </c>
      <c r="AM31" s="33">
        <f t="shared" si="16"/>
        <v>0</v>
      </c>
      <c r="AN31" s="19">
        <v>81.480999999999995</v>
      </c>
      <c r="AO31" s="34">
        <f t="shared" si="17"/>
        <v>0</v>
      </c>
      <c r="AP31" s="36">
        <v>223327</v>
      </c>
      <c r="AQ31" s="34">
        <f t="shared" si="18"/>
        <v>7</v>
      </c>
      <c r="AR31" s="21">
        <v>81745</v>
      </c>
      <c r="AS31" s="34">
        <f t="shared" si="19"/>
        <v>0</v>
      </c>
      <c r="AT31" s="74">
        <f t="shared" si="34"/>
        <v>28246</v>
      </c>
      <c r="AU31" s="34">
        <f t="shared" si="20"/>
        <v>3</v>
      </c>
      <c r="AV31" s="27">
        <v>4476.3590000000004</v>
      </c>
      <c r="AW31" s="34">
        <f t="shared" si="21"/>
        <v>0</v>
      </c>
      <c r="AX31" s="24">
        <f t="shared" si="35"/>
        <v>87182</v>
      </c>
      <c r="AY31" s="34">
        <f t="shared" si="22"/>
        <v>4</v>
      </c>
      <c r="AZ31" s="26">
        <v>121.73</v>
      </c>
      <c r="BA31" s="33">
        <f t="shared" si="23"/>
        <v>0</v>
      </c>
      <c r="BB31" s="19">
        <v>64.48</v>
      </c>
      <c r="BC31" s="38">
        <f t="shared" si="24"/>
        <v>27.000000000001023</v>
      </c>
      <c r="BD31" s="9"/>
    </row>
    <row r="32" spans="1:56" ht="20.100000000000001" customHeight="1">
      <c r="A32" s="60" t="s">
        <v>49</v>
      </c>
      <c r="B32" s="29">
        <v>13007.01</v>
      </c>
      <c r="C32" s="30">
        <f t="shared" si="28"/>
        <v>0</v>
      </c>
      <c r="D32" s="83">
        <v>5869.1</v>
      </c>
      <c r="E32" s="30">
        <f t="shared" si="29"/>
        <v>2399.9999999978172</v>
      </c>
      <c r="F32" s="37">
        <v>6698.9579999999996</v>
      </c>
      <c r="G32" s="33">
        <f t="shared" si="0"/>
        <v>201.60000000014406</v>
      </c>
      <c r="H32" s="31">
        <v>2977.6</v>
      </c>
      <c r="I32" s="33">
        <f t="shared" si="1"/>
        <v>40</v>
      </c>
      <c r="J32" s="21">
        <v>2640.9</v>
      </c>
      <c r="K32" s="34">
        <f t="shared" si="2"/>
        <v>8.000000000001819</v>
      </c>
      <c r="L32" s="32">
        <v>3099.431</v>
      </c>
      <c r="M32" s="33">
        <f t="shared" si="3"/>
        <v>88.19999999996071</v>
      </c>
      <c r="N32" s="32">
        <v>4176.134</v>
      </c>
      <c r="O32" s="35">
        <f t="shared" si="4"/>
        <v>29.199999999982538</v>
      </c>
      <c r="P32" s="32">
        <v>1265.98</v>
      </c>
      <c r="Q32" s="30">
        <f t="shared" si="5"/>
        <v>107.99999999990177</v>
      </c>
      <c r="R32" s="61">
        <v>8514.64</v>
      </c>
      <c r="S32" s="30">
        <f t="shared" si="6"/>
        <v>204.00000000008731</v>
      </c>
      <c r="T32" s="32">
        <v>3980.19</v>
      </c>
      <c r="U32" s="30">
        <f t="shared" si="7"/>
        <v>171.00000000004911</v>
      </c>
      <c r="V32" s="77">
        <f t="shared" si="33"/>
        <v>299739</v>
      </c>
      <c r="W32" s="34">
        <f t="shared" si="8"/>
        <v>4</v>
      </c>
      <c r="X32" s="19">
        <v>49128</v>
      </c>
      <c r="Y32" s="34">
        <f t="shared" si="9"/>
        <v>0</v>
      </c>
      <c r="Z32" s="68">
        <v>39956</v>
      </c>
      <c r="AA32" s="34">
        <f t="shared" si="10"/>
        <v>0</v>
      </c>
      <c r="AB32" s="32">
        <v>13558.9</v>
      </c>
      <c r="AC32" s="78">
        <f t="shared" si="11"/>
        <v>71.999999999970896</v>
      </c>
      <c r="AD32" s="68">
        <f t="shared" si="30"/>
        <v>729.66899999999998</v>
      </c>
      <c r="AE32" s="34">
        <f t="shared" si="12"/>
        <v>0</v>
      </c>
      <c r="AF32" s="37">
        <v>4740.2929999999997</v>
      </c>
      <c r="AG32" s="33">
        <f t="shared" si="13"/>
        <v>307.80000000049768</v>
      </c>
      <c r="AH32" s="67">
        <f t="shared" si="32"/>
        <v>136.89699999999999</v>
      </c>
      <c r="AI32" s="33">
        <f t="shared" si="14"/>
        <v>0</v>
      </c>
      <c r="AJ32" s="37">
        <v>371.17599999999999</v>
      </c>
      <c r="AK32" s="33">
        <f t="shared" si="15"/>
        <v>62.400000000161526</v>
      </c>
      <c r="AL32" s="19">
        <v>447.83100000000002</v>
      </c>
      <c r="AM32" s="33">
        <f t="shared" si="16"/>
        <v>0</v>
      </c>
      <c r="AN32" s="19">
        <v>81.480999999999995</v>
      </c>
      <c r="AO32" s="34">
        <f t="shared" si="17"/>
        <v>0</v>
      </c>
      <c r="AP32" s="36">
        <v>223334</v>
      </c>
      <c r="AQ32" s="34">
        <f t="shared" si="18"/>
        <v>7</v>
      </c>
      <c r="AR32" s="21">
        <v>81745</v>
      </c>
      <c r="AS32" s="34">
        <f t="shared" si="19"/>
        <v>0</v>
      </c>
      <c r="AT32" s="74">
        <f t="shared" si="34"/>
        <v>28249</v>
      </c>
      <c r="AU32" s="34">
        <f t="shared" si="20"/>
        <v>3</v>
      </c>
      <c r="AV32" s="27">
        <v>4476.3590000000004</v>
      </c>
      <c r="AW32" s="34">
        <f t="shared" si="21"/>
        <v>0</v>
      </c>
      <c r="AX32" s="24">
        <f t="shared" si="35"/>
        <v>87186</v>
      </c>
      <c r="AY32" s="34">
        <f t="shared" si="22"/>
        <v>4</v>
      </c>
      <c r="AZ32" s="26">
        <v>121.73</v>
      </c>
      <c r="BA32" s="33">
        <f t="shared" si="23"/>
        <v>0</v>
      </c>
      <c r="BB32" s="19">
        <v>64.510000000000005</v>
      </c>
      <c r="BC32" s="38">
        <f t="shared" si="24"/>
        <v>27.000000000001023</v>
      </c>
      <c r="BD32" s="9"/>
    </row>
    <row r="33" spans="1:56" ht="20.100000000000001" customHeight="1">
      <c r="A33" s="60" t="s">
        <v>50</v>
      </c>
      <c r="B33" s="61">
        <v>13007.01</v>
      </c>
      <c r="C33" s="30"/>
      <c r="D33" s="65">
        <v>5869.3</v>
      </c>
      <c r="E33" s="30"/>
      <c r="F33" s="67">
        <v>6699.07</v>
      </c>
      <c r="G33" s="33"/>
      <c r="H33" s="65">
        <v>2978.6</v>
      </c>
      <c r="I33" s="33"/>
      <c r="J33" s="21">
        <v>2641.3</v>
      </c>
      <c r="K33" s="34"/>
      <c r="L33" s="67">
        <v>3099.48</v>
      </c>
      <c r="M33" s="33"/>
      <c r="N33" s="32">
        <f>N32-N31+N32</f>
        <v>4176.8639999999996</v>
      </c>
      <c r="O33" s="35"/>
      <c r="P33" s="61">
        <v>1266.01</v>
      </c>
      <c r="Q33" s="30"/>
      <c r="R33" s="61">
        <v>8514.81</v>
      </c>
      <c r="S33" s="30"/>
      <c r="T33" s="62">
        <v>3980.38</v>
      </c>
      <c r="U33" s="30"/>
      <c r="V33" s="77">
        <f t="shared" si="33"/>
        <v>299743</v>
      </c>
      <c r="W33" s="34"/>
      <c r="X33" s="19">
        <v>49128</v>
      </c>
      <c r="Y33" s="34"/>
      <c r="Z33" s="68">
        <v>39956</v>
      </c>
      <c r="AA33" s="34"/>
      <c r="AB33" s="62">
        <v>13559.8</v>
      </c>
      <c r="AC33" s="34"/>
      <c r="AD33" s="68">
        <f t="shared" si="30"/>
        <v>729.66899999999998</v>
      </c>
      <c r="AE33" s="34"/>
      <c r="AF33" s="67">
        <v>4740.4639999999999</v>
      </c>
      <c r="AG33" s="33"/>
      <c r="AH33" s="67">
        <f t="shared" si="32"/>
        <v>136.89699999999999</v>
      </c>
      <c r="AI33" s="33"/>
      <c r="AJ33" s="62">
        <v>371.18900000000002</v>
      </c>
      <c r="AK33" s="33"/>
      <c r="AL33" s="19">
        <v>447.83100000000002</v>
      </c>
      <c r="AM33" s="33"/>
      <c r="AN33" s="19">
        <v>81.480999999999995</v>
      </c>
      <c r="AO33" s="34"/>
      <c r="AP33" s="36">
        <v>223341</v>
      </c>
      <c r="AQ33" s="34"/>
      <c r="AR33" s="21">
        <v>81745</v>
      </c>
      <c r="AS33" s="34"/>
      <c r="AT33" s="74">
        <f t="shared" si="34"/>
        <v>28252</v>
      </c>
      <c r="AU33" s="34"/>
      <c r="AV33" s="68">
        <v>4476.3590000000004</v>
      </c>
      <c r="AW33" s="34"/>
      <c r="AX33" s="24">
        <f t="shared" si="35"/>
        <v>87190</v>
      </c>
      <c r="AY33" s="34"/>
      <c r="AZ33" s="26">
        <v>121.73</v>
      </c>
      <c r="BA33" s="33"/>
      <c r="BB33" s="19">
        <v>64.540000000000006</v>
      </c>
      <c r="BC33" s="38"/>
      <c r="BD33" s="9"/>
    </row>
    <row r="34" spans="1:56" ht="24.95" customHeight="1" thickBot="1">
      <c r="A34" s="42" t="s">
        <v>36</v>
      </c>
      <c r="B34" s="43" t="s">
        <v>37</v>
      </c>
      <c r="C34" s="46">
        <f>SUM(C8:C33)</f>
        <v>0</v>
      </c>
      <c r="D34" s="43" t="s">
        <v>37</v>
      </c>
      <c r="E34" s="46">
        <f>SUM(E8:E33)</f>
        <v>102000</v>
      </c>
      <c r="F34" s="44" t="s">
        <v>37</v>
      </c>
      <c r="G34" s="45">
        <f>SUM(G8:G33)</f>
        <v>6476.3999999999214</v>
      </c>
      <c r="H34" s="44" t="s">
        <v>37</v>
      </c>
      <c r="I34" s="46">
        <f>SUM(I8:I32)</f>
        <v>883.99999999999636</v>
      </c>
      <c r="J34" s="44" t="s">
        <v>37</v>
      </c>
      <c r="K34" s="43">
        <f>SUM(K8:K33)</f>
        <v>208.00000000000182</v>
      </c>
      <c r="L34" s="44" t="s">
        <v>37</v>
      </c>
      <c r="M34" s="47">
        <f>SUM(M8:M33)</f>
        <v>3835.7999999997446</v>
      </c>
      <c r="N34" s="44" t="s">
        <v>37</v>
      </c>
      <c r="O34" s="47">
        <f>SUM(O8:O33)</f>
        <v>645.19999999996799</v>
      </c>
      <c r="P34" s="44" t="s">
        <v>37</v>
      </c>
      <c r="Q34" s="48">
        <f>SUM(Q8:Q33)</f>
        <v>3240.0000000003274</v>
      </c>
      <c r="R34" s="44" t="s">
        <v>37</v>
      </c>
      <c r="S34" s="49">
        <f>SUM(S8:S33)</f>
        <v>6275.9999999994761</v>
      </c>
      <c r="T34" s="44" t="s">
        <v>37</v>
      </c>
      <c r="U34" s="49">
        <f>SUM(U8:U33)</f>
        <v>3321.0000000000491</v>
      </c>
      <c r="V34" s="44" t="s">
        <v>37</v>
      </c>
      <c r="W34" s="43">
        <f>SUM(W8:W33)</f>
        <v>106</v>
      </c>
      <c r="X34" s="44" t="s">
        <v>37</v>
      </c>
      <c r="Y34" s="43">
        <f>SUM(Y8:Y33)</f>
        <v>0</v>
      </c>
      <c r="Z34" s="44" t="s">
        <v>37</v>
      </c>
      <c r="AA34" s="50">
        <f>SUM(AA8:AA33)</f>
        <v>130</v>
      </c>
      <c r="AB34" s="44" t="s">
        <v>37</v>
      </c>
      <c r="AC34" s="43">
        <f>SUM(AC8:AC33)</f>
        <v>1207.9999999998836</v>
      </c>
      <c r="AD34" s="44" t="s">
        <v>37</v>
      </c>
      <c r="AE34" s="43">
        <f>SUM(AE8:AE33)</f>
        <v>0</v>
      </c>
      <c r="AF34" s="51" t="s">
        <v>37</v>
      </c>
      <c r="AG34" s="45">
        <f>SUM(AG8:AG33)</f>
        <v>9217.8000000001703</v>
      </c>
      <c r="AH34" s="44" t="s">
        <v>37</v>
      </c>
      <c r="AI34" s="47">
        <f>SUM(AI8:AI33)</f>
        <v>0</v>
      </c>
      <c r="AJ34" s="44" t="s">
        <v>37</v>
      </c>
      <c r="AK34" s="45">
        <f>SUM(AK8:AK33)</f>
        <v>2217.6000000002205</v>
      </c>
      <c r="AL34" s="44" t="s">
        <v>37</v>
      </c>
      <c r="AM34" s="47">
        <f>SUM(AM8:AM33)</f>
        <v>0</v>
      </c>
      <c r="AN34" s="44" t="s">
        <v>37</v>
      </c>
      <c r="AO34" s="43">
        <f>SUM(AO8:AO33)</f>
        <v>0</v>
      </c>
      <c r="AP34" s="44" t="s">
        <v>37</v>
      </c>
      <c r="AQ34" s="43">
        <f>SUM(AQ8:AQ33)</f>
        <v>185</v>
      </c>
      <c r="AR34" s="44" t="s">
        <v>37</v>
      </c>
      <c r="AS34" s="50">
        <f>SUM(AS8:AS33)</f>
        <v>33</v>
      </c>
      <c r="AT34" s="44" t="s">
        <v>37</v>
      </c>
      <c r="AU34" s="43">
        <f>SUM(AU8:AU33)</f>
        <v>71</v>
      </c>
      <c r="AV34" s="44" t="s">
        <v>37</v>
      </c>
      <c r="AW34" s="50">
        <f>SUM(AW8:AW33)</f>
        <v>0</v>
      </c>
      <c r="AX34" s="44" t="s">
        <v>37</v>
      </c>
      <c r="AY34" s="43">
        <f>SUM(AY8:AY33)</f>
        <v>102</v>
      </c>
      <c r="AZ34" s="44" t="s">
        <v>37</v>
      </c>
      <c r="BA34" s="47">
        <f>SUM(BA8:BA33)</f>
        <v>0</v>
      </c>
      <c r="BB34" s="44" t="s">
        <v>37</v>
      </c>
      <c r="BC34" s="52">
        <f>SUM(BC8:BC32)</f>
        <v>2421.0000000000036</v>
      </c>
    </row>
    <row r="35" spans="1:56" ht="15.75" customHeight="1">
      <c r="A35" s="112" t="s">
        <v>0</v>
      </c>
      <c r="B35" s="90" t="s">
        <v>1</v>
      </c>
      <c r="C35" s="91"/>
      <c r="D35" s="90" t="s">
        <v>2</v>
      </c>
      <c r="E35" s="91"/>
      <c r="F35" s="105" t="s">
        <v>3</v>
      </c>
      <c r="G35" s="107"/>
      <c r="H35" s="97" t="s">
        <v>4</v>
      </c>
      <c r="I35" s="98"/>
      <c r="J35" s="97" t="s">
        <v>5</v>
      </c>
      <c r="K35" s="98"/>
      <c r="L35" s="115" t="s">
        <v>6</v>
      </c>
      <c r="M35" s="116"/>
      <c r="N35" s="97" t="s">
        <v>7</v>
      </c>
      <c r="O35" s="98"/>
      <c r="P35" s="105" t="s">
        <v>8</v>
      </c>
      <c r="Q35" s="106"/>
      <c r="R35" s="106"/>
      <c r="S35" s="107"/>
      <c r="T35" s="105" t="s">
        <v>9</v>
      </c>
      <c r="U35" s="107"/>
      <c r="V35" s="97" t="s">
        <v>10</v>
      </c>
      <c r="W35" s="98"/>
      <c r="X35" s="97" t="s">
        <v>11</v>
      </c>
      <c r="Y35" s="98"/>
      <c r="Z35" s="97" t="s">
        <v>12</v>
      </c>
      <c r="AA35" s="98"/>
      <c r="AB35" s="101" t="s">
        <v>13</v>
      </c>
      <c r="AC35" s="102"/>
      <c r="AD35" s="105" t="s">
        <v>14</v>
      </c>
      <c r="AE35" s="106"/>
      <c r="AF35" s="106"/>
      <c r="AG35" s="106"/>
      <c r="AH35" s="106"/>
      <c r="AI35" s="106"/>
      <c r="AJ35" s="106"/>
      <c r="AK35" s="107"/>
      <c r="AL35" s="94" t="s">
        <v>15</v>
      </c>
      <c r="AM35" s="95"/>
      <c r="AN35" s="95"/>
      <c r="AO35" s="108"/>
      <c r="AP35" s="90" t="s">
        <v>16</v>
      </c>
      <c r="AQ35" s="91"/>
      <c r="AR35" s="90" t="s">
        <v>17</v>
      </c>
      <c r="AS35" s="109"/>
      <c r="AT35" s="90" t="s">
        <v>18</v>
      </c>
      <c r="AU35" s="91"/>
      <c r="AV35" s="90" t="s">
        <v>19</v>
      </c>
      <c r="AW35" s="91"/>
      <c r="AX35" s="90" t="s">
        <v>20</v>
      </c>
      <c r="AY35" s="91"/>
      <c r="AZ35" s="94" t="s">
        <v>21</v>
      </c>
      <c r="BA35" s="95"/>
      <c r="BB35" s="95"/>
      <c r="BC35" s="96"/>
    </row>
    <row r="36" spans="1:56">
      <c r="A36" s="113"/>
      <c r="B36" s="92"/>
      <c r="C36" s="93"/>
      <c r="D36" s="92"/>
      <c r="E36" s="93"/>
      <c r="F36" s="84" t="s">
        <v>22</v>
      </c>
      <c r="G36" s="85"/>
      <c r="H36" s="110"/>
      <c r="I36" s="111"/>
      <c r="J36" s="110"/>
      <c r="K36" s="111"/>
      <c r="L36" s="84" t="s">
        <v>23</v>
      </c>
      <c r="M36" s="85"/>
      <c r="N36" s="110"/>
      <c r="O36" s="111"/>
      <c r="P36" s="84" t="s">
        <v>24</v>
      </c>
      <c r="Q36" s="85"/>
      <c r="R36" s="84" t="s">
        <v>25</v>
      </c>
      <c r="S36" s="85"/>
      <c r="T36" s="84" t="s">
        <v>26</v>
      </c>
      <c r="U36" s="85"/>
      <c r="V36" s="99"/>
      <c r="W36" s="100"/>
      <c r="X36" s="99"/>
      <c r="Y36" s="100"/>
      <c r="Z36" s="99"/>
      <c r="AA36" s="100"/>
      <c r="AB36" s="103"/>
      <c r="AC36" s="104"/>
      <c r="AD36" s="84" t="s">
        <v>27</v>
      </c>
      <c r="AE36" s="85"/>
      <c r="AF36" s="84" t="s">
        <v>25</v>
      </c>
      <c r="AG36" s="85"/>
      <c r="AH36" s="84" t="s">
        <v>28</v>
      </c>
      <c r="AI36" s="85"/>
      <c r="AJ36" s="84" t="s">
        <v>29</v>
      </c>
      <c r="AK36" s="85"/>
      <c r="AL36" s="84" t="s">
        <v>30</v>
      </c>
      <c r="AM36" s="85"/>
      <c r="AN36" s="84" t="s">
        <v>31</v>
      </c>
      <c r="AO36" s="85"/>
      <c r="AP36" s="92"/>
      <c r="AQ36" s="93"/>
      <c r="AR36" s="110"/>
      <c r="AS36" s="111"/>
      <c r="AT36" s="92"/>
      <c r="AU36" s="93"/>
      <c r="AV36" s="92"/>
      <c r="AW36" s="93"/>
      <c r="AX36" s="92"/>
      <c r="AY36" s="93"/>
      <c r="AZ36" s="84" t="s">
        <v>32</v>
      </c>
      <c r="BA36" s="85"/>
      <c r="BB36" s="84" t="s">
        <v>33</v>
      </c>
      <c r="BC36" s="88"/>
    </row>
    <row r="37" spans="1:56" ht="16.5" customHeight="1" thickBot="1">
      <c r="A37" s="114"/>
      <c r="B37" s="86"/>
      <c r="C37" s="87"/>
      <c r="D37" s="86"/>
      <c r="E37" s="87"/>
      <c r="F37" s="86"/>
      <c r="G37" s="87"/>
      <c r="H37" s="86"/>
      <c r="I37" s="87"/>
      <c r="J37" s="86"/>
      <c r="K37" s="87"/>
      <c r="L37" s="86"/>
      <c r="M37" s="87"/>
      <c r="N37" s="86"/>
      <c r="O37" s="87"/>
      <c r="P37" s="86"/>
      <c r="Q37" s="87"/>
      <c r="R37" s="86"/>
      <c r="S37" s="87"/>
      <c r="T37" s="86"/>
      <c r="U37" s="87"/>
      <c r="V37" s="86"/>
      <c r="W37" s="87"/>
      <c r="X37" s="86"/>
      <c r="Y37" s="87"/>
      <c r="Z37" s="86"/>
      <c r="AA37" s="87"/>
      <c r="AB37" s="86"/>
      <c r="AC37" s="87"/>
      <c r="AD37" s="86"/>
      <c r="AE37" s="87"/>
      <c r="AF37" s="86"/>
      <c r="AG37" s="87"/>
      <c r="AH37" s="86"/>
      <c r="AI37" s="87"/>
      <c r="AJ37" s="86"/>
      <c r="AK37" s="87"/>
      <c r="AL37" s="86"/>
      <c r="AM37" s="87"/>
      <c r="AN37" s="86"/>
      <c r="AO37" s="87"/>
      <c r="AP37" s="86"/>
      <c r="AQ37" s="87"/>
      <c r="AR37" s="86"/>
      <c r="AS37" s="87"/>
      <c r="AT37" s="86"/>
      <c r="AU37" s="87"/>
      <c r="AV37" s="86"/>
      <c r="AW37" s="87"/>
      <c r="AX37" s="86"/>
      <c r="AY37" s="87"/>
      <c r="AZ37" s="86"/>
      <c r="BA37" s="87"/>
      <c r="BB37" s="86"/>
      <c r="BC37" s="89"/>
    </row>
    <row r="38" spans="1:56">
      <c r="BC38" s="54"/>
    </row>
    <row r="39" spans="1:56">
      <c r="BC39" s="54"/>
    </row>
    <row r="40" spans="1:56">
      <c r="C40" s="55"/>
    </row>
  </sheetData>
  <mergeCells count="70">
    <mergeCell ref="X5:Y6"/>
    <mergeCell ref="A5:A7"/>
    <mergeCell ref="B5:C6"/>
    <mergeCell ref="D5:E6"/>
    <mergeCell ref="F5:G5"/>
    <mergeCell ref="H5:I6"/>
    <mergeCell ref="J5:K6"/>
    <mergeCell ref="L5:M5"/>
    <mergeCell ref="N5:O6"/>
    <mergeCell ref="P5:S5"/>
    <mergeCell ref="T5:U5"/>
    <mergeCell ref="V5:W6"/>
    <mergeCell ref="AR5:AS6"/>
    <mergeCell ref="AD6:AE6"/>
    <mergeCell ref="AF6:AG6"/>
    <mergeCell ref="AH6:AI6"/>
    <mergeCell ref="AJ6:AK6"/>
    <mergeCell ref="AL6:AM6"/>
    <mergeCell ref="AN6:AO6"/>
    <mergeCell ref="AZ6:BA6"/>
    <mergeCell ref="BB6:BC6"/>
    <mergeCell ref="F6:G6"/>
    <mergeCell ref="L6:M6"/>
    <mergeCell ref="P6:Q6"/>
    <mergeCell ref="R6:S6"/>
    <mergeCell ref="T6:U6"/>
    <mergeCell ref="AT5:AU6"/>
    <mergeCell ref="AV5:AW6"/>
    <mergeCell ref="AX5:AY6"/>
    <mergeCell ref="AZ5:BC5"/>
    <mergeCell ref="Z5:AA6"/>
    <mergeCell ref="AB5:AC6"/>
    <mergeCell ref="AD5:AK5"/>
    <mergeCell ref="AL5:AO5"/>
    <mergeCell ref="AP5:AQ6"/>
    <mergeCell ref="X35:Y37"/>
    <mergeCell ref="A35:A37"/>
    <mergeCell ref="B35:C37"/>
    <mergeCell ref="D35:E37"/>
    <mergeCell ref="F35:G35"/>
    <mergeCell ref="H35:I37"/>
    <mergeCell ref="J35:K37"/>
    <mergeCell ref="L35:M35"/>
    <mergeCell ref="N35:O37"/>
    <mergeCell ref="P35:S35"/>
    <mergeCell ref="T35:U35"/>
    <mergeCell ref="V35:W37"/>
    <mergeCell ref="AR35:AS37"/>
    <mergeCell ref="AD36:AE37"/>
    <mergeCell ref="AF36:AG37"/>
    <mergeCell ref="AH36:AI37"/>
    <mergeCell ref="AJ36:AK37"/>
    <mergeCell ref="AL36:AM37"/>
    <mergeCell ref="AN36:AO37"/>
    <mergeCell ref="AZ36:BA37"/>
    <mergeCell ref="BB36:BC37"/>
    <mergeCell ref="F36:G37"/>
    <mergeCell ref="L36:M37"/>
    <mergeCell ref="P36:Q37"/>
    <mergeCell ref="R36:S37"/>
    <mergeCell ref="T36:U37"/>
    <mergeCell ref="AT35:AU37"/>
    <mergeCell ref="AV35:AW37"/>
    <mergeCell ref="AX35:AY37"/>
    <mergeCell ref="AZ35:BC35"/>
    <mergeCell ref="Z35:AA37"/>
    <mergeCell ref="AB35:AC37"/>
    <mergeCell ref="AD35:AK35"/>
    <mergeCell ref="AL35:AO35"/>
    <mergeCell ref="AP35:AQ37"/>
  </mergeCells>
  <pageMargins left="0.75" right="0.75" top="1" bottom="1" header="0.5" footer="0.5"/>
  <pageSetup paperSize="9" scale="66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topLeftCell="A19" workbookViewId="0">
      <selection activeCell="L41" sqref="L41"/>
    </sheetView>
  </sheetViews>
  <sheetFormatPr defaultRowHeight="12.75"/>
  <cols>
    <col min="1" max="3" width="8.7109375" style="5" customWidth="1"/>
    <col min="4" max="4" width="10.7109375" style="6" customWidth="1"/>
    <col min="5" max="5" width="9.7109375" style="6" customWidth="1"/>
    <col min="6" max="6" width="9.5703125" style="6" customWidth="1"/>
    <col min="7" max="7" width="8.7109375" style="8" customWidth="1"/>
    <col min="8" max="8" width="9.7109375" style="6" customWidth="1"/>
    <col min="9" max="9" width="9.7109375" style="5" customWidth="1"/>
    <col min="10" max="10" width="8.7109375" style="8" customWidth="1"/>
    <col min="11" max="11" width="9.7109375" style="53" customWidth="1"/>
    <col min="12" max="12" width="8.7109375" style="6" customWidth="1"/>
    <col min="13" max="13" width="7.7109375" style="6" customWidth="1"/>
    <col min="14" max="16" width="6.7109375" style="5" customWidth="1"/>
    <col min="17" max="17" width="8.7109375" style="5" customWidth="1"/>
    <col min="18" max="18" width="8.7109375" style="8" customWidth="1"/>
    <col min="19" max="19" width="7.7109375" style="8" customWidth="1"/>
    <col min="20" max="20" width="8.7109375" style="5" customWidth="1"/>
    <col min="21" max="22" width="6.7109375" style="5" customWidth="1"/>
    <col min="23" max="23" width="8.7109375" style="5" customWidth="1"/>
    <col min="24" max="24" width="9.7109375" style="56" customWidth="1"/>
    <col min="25" max="25" width="9.7109375" style="8" customWidth="1"/>
    <col min="26" max="251" width="9.140625" style="5"/>
    <col min="252" max="252" width="8.7109375" style="5" customWidth="1"/>
    <col min="253" max="253" width="10.7109375" style="5" customWidth="1"/>
    <col min="254" max="254" width="9.7109375" style="5" customWidth="1"/>
    <col min="255" max="255" width="9.5703125" style="5" customWidth="1"/>
    <col min="256" max="256" width="10.42578125" style="5" customWidth="1"/>
    <col min="257" max="257" width="8.7109375" style="5" customWidth="1"/>
    <col min="258" max="259" width="9.7109375" style="5" customWidth="1"/>
    <col min="260" max="260" width="8.7109375" style="5" customWidth="1"/>
    <col min="261" max="261" width="9.7109375" style="5" customWidth="1"/>
    <col min="262" max="262" width="8.7109375" style="5" customWidth="1"/>
    <col min="263" max="263" width="7.7109375" style="5" customWidth="1"/>
    <col min="264" max="266" width="6.7109375" style="5" customWidth="1"/>
    <col min="267" max="268" width="8.7109375" style="5" customWidth="1"/>
    <col min="269" max="269" width="7.7109375" style="5" customWidth="1"/>
    <col min="270" max="270" width="8.7109375" style="5" customWidth="1"/>
    <col min="271" max="272" width="6.7109375" style="5" customWidth="1"/>
    <col min="273" max="273" width="8.7109375" style="5" customWidth="1"/>
    <col min="274" max="275" width="9.7109375" style="5" customWidth="1"/>
    <col min="276" max="276" width="11" style="5" bestFit="1" customWidth="1"/>
    <col min="277" max="279" width="9.140625" style="5"/>
    <col min="280" max="280" width="10.28515625" style="5" customWidth="1"/>
    <col min="281" max="507" width="9.140625" style="5"/>
    <col min="508" max="508" width="8.7109375" style="5" customWidth="1"/>
    <col min="509" max="509" width="10.7109375" style="5" customWidth="1"/>
    <col min="510" max="510" width="9.7109375" style="5" customWidth="1"/>
    <col min="511" max="511" width="9.5703125" style="5" customWidth="1"/>
    <col min="512" max="512" width="10.42578125" style="5" customWidth="1"/>
    <col min="513" max="513" width="8.7109375" style="5" customWidth="1"/>
    <col min="514" max="515" width="9.7109375" style="5" customWidth="1"/>
    <col min="516" max="516" width="8.7109375" style="5" customWidth="1"/>
    <col min="517" max="517" width="9.7109375" style="5" customWidth="1"/>
    <col min="518" max="518" width="8.7109375" style="5" customWidth="1"/>
    <col min="519" max="519" width="7.7109375" style="5" customWidth="1"/>
    <col min="520" max="522" width="6.7109375" style="5" customWidth="1"/>
    <col min="523" max="524" width="8.7109375" style="5" customWidth="1"/>
    <col min="525" max="525" width="7.7109375" style="5" customWidth="1"/>
    <col min="526" max="526" width="8.7109375" style="5" customWidth="1"/>
    <col min="527" max="528" width="6.7109375" style="5" customWidth="1"/>
    <col min="529" max="529" width="8.7109375" style="5" customWidth="1"/>
    <col min="530" max="531" width="9.7109375" style="5" customWidth="1"/>
    <col min="532" max="532" width="11" style="5" bestFit="1" customWidth="1"/>
    <col min="533" max="535" width="9.140625" style="5"/>
    <col min="536" max="536" width="10.28515625" style="5" customWidth="1"/>
    <col min="537" max="763" width="9.140625" style="5"/>
    <col min="764" max="764" width="8.7109375" style="5" customWidth="1"/>
    <col min="765" max="765" width="10.7109375" style="5" customWidth="1"/>
    <col min="766" max="766" width="9.7109375" style="5" customWidth="1"/>
    <col min="767" max="767" width="9.5703125" style="5" customWidth="1"/>
    <col min="768" max="768" width="10.42578125" style="5" customWidth="1"/>
    <col min="769" max="769" width="8.7109375" style="5" customWidth="1"/>
    <col min="770" max="771" width="9.7109375" style="5" customWidth="1"/>
    <col min="772" max="772" width="8.7109375" style="5" customWidth="1"/>
    <col min="773" max="773" width="9.7109375" style="5" customWidth="1"/>
    <col min="774" max="774" width="8.7109375" style="5" customWidth="1"/>
    <col min="775" max="775" width="7.7109375" style="5" customWidth="1"/>
    <col min="776" max="778" width="6.7109375" style="5" customWidth="1"/>
    <col min="779" max="780" width="8.7109375" style="5" customWidth="1"/>
    <col min="781" max="781" width="7.7109375" style="5" customWidth="1"/>
    <col min="782" max="782" width="8.7109375" style="5" customWidth="1"/>
    <col min="783" max="784" width="6.7109375" style="5" customWidth="1"/>
    <col min="785" max="785" width="8.7109375" style="5" customWidth="1"/>
    <col min="786" max="787" width="9.7109375" style="5" customWidth="1"/>
    <col min="788" max="788" width="11" style="5" bestFit="1" customWidth="1"/>
    <col min="789" max="791" width="9.140625" style="5"/>
    <col min="792" max="792" width="10.28515625" style="5" customWidth="1"/>
    <col min="793" max="1019" width="9.140625" style="5"/>
    <col min="1020" max="1020" width="8.7109375" style="5" customWidth="1"/>
    <col min="1021" max="1021" width="10.7109375" style="5" customWidth="1"/>
    <col min="1022" max="1022" width="9.7109375" style="5" customWidth="1"/>
    <col min="1023" max="1023" width="9.5703125" style="5" customWidth="1"/>
    <col min="1024" max="1024" width="10.42578125" style="5" customWidth="1"/>
    <col min="1025" max="1025" width="8.7109375" style="5" customWidth="1"/>
    <col min="1026" max="1027" width="9.7109375" style="5" customWidth="1"/>
    <col min="1028" max="1028" width="8.7109375" style="5" customWidth="1"/>
    <col min="1029" max="1029" width="9.7109375" style="5" customWidth="1"/>
    <col min="1030" max="1030" width="8.7109375" style="5" customWidth="1"/>
    <col min="1031" max="1031" width="7.7109375" style="5" customWidth="1"/>
    <col min="1032" max="1034" width="6.7109375" style="5" customWidth="1"/>
    <col min="1035" max="1036" width="8.7109375" style="5" customWidth="1"/>
    <col min="1037" max="1037" width="7.7109375" style="5" customWidth="1"/>
    <col min="1038" max="1038" width="8.7109375" style="5" customWidth="1"/>
    <col min="1039" max="1040" width="6.7109375" style="5" customWidth="1"/>
    <col min="1041" max="1041" width="8.7109375" style="5" customWidth="1"/>
    <col min="1042" max="1043" width="9.7109375" style="5" customWidth="1"/>
    <col min="1044" max="1044" width="11" style="5" bestFit="1" customWidth="1"/>
    <col min="1045" max="1047" width="9.140625" style="5"/>
    <col min="1048" max="1048" width="10.28515625" style="5" customWidth="1"/>
    <col min="1049" max="1275" width="9.140625" style="5"/>
    <col min="1276" max="1276" width="8.7109375" style="5" customWidth="1"/>
    <col min="1277" max="1277" width="10.7109375" style="5" customWidth="1"/>
    <col min="1278" max="1278" width="9.7109375" style="5" customWidth="1"/>
    <col min="1279" max="1279" width="9.5703125" style="5" customWidth="1"/>
    <col min="1280" max="1280" width="10.42578125" style="5" customWidth="1"/>
    <col min="1281" max="1281" width="8.7109375" style="5" customWidth="1"/>
    <col min="1282" max="1283" width="9.7109375" style="5" customWidth="1"/>
    <col min="1284" max="1284" width="8.7109375" style="5" customWidth="1"/>
    <col min="1285" max="1285" width="9.7109375" style="5" customWidth="1"/>
    <col min="1286" max="1286" width="8.7109375" style="5" customWidth="1"/>
    <col min="1287" max="1287" width="7.7109375" style="5" customWidth="1"/>
    <col min="1288" max="1290" width="6.7109375" style="5" customWidth="1"/>
    <col min="1291" max="1292" width="8.7109375" style="5" customWidth="1"/>
    <col min="1293" max="1293" width="7.7109375" style="5" customWidth="1"/>
    <col min="1294" max="1294" width="8.7109375" style="5" customWidth="1"/>
    <col min="1295" max="1296" width="6.7109375" style="5" customWidth="1"/>
    <col min="1297" max="1297" width="8.7109375" style="5" customWidth="1"/>
    <col min="1298" max="1299" width="9.7109375" style="5" customWidth="1"/>
    <col min="1300" max="1300" width="11" style="5" bestFit="1" customWidth="1"/>
    <col min="1301" max="1303" width="9.140625" style="5"/>
    <col min="1304" max="1304" width="10.28515625" style="5" customWidth="1"/>
    <col min="1305" max="1531" width="9.140625" style="5"/>
    <col min="1532" max="1532" width="8.7109375" style="5" customWidth="1"/>
    <col min="1533" max="1533" width="10.7109375" style="5" customWidth="1"/>
    <col min="1534" max="1534" width="9.7109375" style="5" customWidth="1"/>
    <col min="1535" max="1535" width="9.5703125" style="5" customWidth="1"/>
    <col min="1536" max="1536" width="10.42578125" style="5" customWidth="1"/>
    <col min="1537" max="1537" width="8.7109375" style="5" customWidth="1"/>
    <col min="1538" max="1539" width="9.7109375" style="5" customWidth="1"/>
    <col min="1540" max="1540" width="8.7109375" style="5" customWidth="1"/>
    <col min="1541" max="1541" width="9.7109375" style="5" customWidth="1"/>
    <col min="1542" max="1542" width="8.7109375" style="5" customWidth="1"/>
    <col min="1543" max="1543" width="7.7109375" style="5" customWidth="1"/>
    <col min="1544" max="1546" width="6.7109375" style="5" customWidth="1"/>
    <col min="1547" max="1548" width="8.7109375" style="5" customWidth="1"/>
    <col min="1549" max="1549" width="7.7109375" style="5" customWidth="1"/>
    <col min="1550" max="1550" width="8.7109375" style="5" customWidth="1"/>
    <col min="1551" max="1552" width="6.7109375" style="5" customWidth="1"/>
    <col min="1553" max="1553" width="8.7109375" style="5" customWidth="1"/>
    <col min="1554" max="1555" width="9.7109375" style="5" customWidth="1"/>
    <col min="1556" max="1556" width="11" style="5" bestFit="1" customWidth="1"/>
    <col min="1557" max="1559" width="9.140625" style="5"/>
    <col min="1560" max="1560" width="10.28515625" style="5" customWidth="1"/>
    <col min="1561" max="1787" width="9.140625" style="5"/>
    <col min="1788" max="1788" width="8.7109375" style="5" customWidth="1"/>
    <col min="1789" max="1789" width="10.7109375" style="5" customWidth="1"/>
    <col min="1790" max="1790" width="9.7109375" style="5" customWidth="1"/>
    <col min="1791" max="1791" width="9.5703125" style="5" customWidth="1"/>
    <col min="1792" max="1792" width="10.42578125" style="5" customWidth="1"/>
    <col min="1793" max="1793" width="8.7109375" style="5" customWidth="1"/>
    <col min="1794" max="1795" width="9.7109375" style="5" customWidth="1"/>
    <col min="1796" max="1796" width="8.7109375" style="5" customWidth="1"/>
    <col min="1797" max="1797" width="9.7109375" style="5" customWidth="1"/>
    <col min="1798" max="1798" width="8.7109375" style="5" customWidth="1"/>
    <col min="1799" max="1799" width="7.7109375" style="5" customWidth="1"/>
    <col min="1800" max="1802" width="6.7109375" style="5" customWidth="1"/>
    <col min="1803" max="1804" width="8.7109375" style="5" customWidth="1"/>
    <col min="1805" max="1805" width="7.7109375" style="5" customWidth="1"/>
    <col min="1806" max="1806" width="8.7109375" style="5" customWidth="1"/>
    <col min="1807" max="1808" width="6.7109375" style="5" customWidth="1"/>
    <col min="1809" max="1809" width="8.7109375" style="5" customWidth="1"/>
    <col min="1810" max="1811" width="9.7109375" style="5" customWidth="1"/>
    <col min="1812" max="1812" width="11" style="5" bestFit="1" customWidth="1"/>
    <col min="1813" max="1815" width="9.140625" style="5"/>
    <col min="1816" max="1816" width="10.28515625" style="5" customWidth="1"/>
    <col min="1817" max="2043" width="9.140625" style="5"/>
    <col min="2044" max="2044" width="8.7109375" style="5" customWidth="1"/>
    <col min="2045" max="2045" width="10.7109375" style="5" customWidth="1"/>
    <col min="2046" max="2046" width="9.7109375" style="5" customWidth="1"/>
    <col min="2047" max="2047" width="9.5703125" style="5" customWidth="1"/>
    <col min="2048" max="2048" width="10.42578125" style="5" customWidth="1"/>
    <col min="2049" max="2049" width="8.7109375" style="5" customWidth="1"/>
    <col min="2050" max="2051" width="9.7109375" style="5" customWidth="1"/>
    <col min="2052" max="2052" width="8.7109375" style="5" customWidth="1"/>
    <col min="2053" max="2053" width="9.7109375" style="5" customWidth="1"/>
    <col min="2054" max="2054" width="8.7109375" style="5" customWidth="1"/>
    <col min="2055" max="2055" width="7.7109375" style="5" customWidth="1"/>
    <col min="2056" max="2058" width="6.7109375" style="5" customWidth="1"/>
    <col min="2059" max="2060" width="8.7109375" style="5" customWidth="1"/>
    <col min="2061" max="2061" width="7.7109375" style="5" customWidth="1"/>
    <col min="2062" max="2062" width="8.7109375" style="5" customWidth="1"/>
    <col min="2063" max="2064" width="6.7109375" style="5" customWidth="1"/>
    <col min="2065" max="2065" width="8.7109375" style="5" customWidth="1"/>
    <col min="2066" max="2067" width="9.7109375" style="5" customWidth="1"/>
    <col min="2068" max="2068" width="11" style="5" bestFit="1" customWidth="1"/>
    <col min="2069" max="2071" width="9.140625" style="5"/>
    <col min="2072" max="2072" width="10.28515625" style="5" customWidth="1"/>
    <col min="2073" max="2299" width="9.140625" style="5"/>
    <col min="2300" max="2300" width="8.7109375" style="5" customWidth="1"/>
    <col min="2301" max="2301" width="10.7109375" style="5" customWidth="1"/>
    <col min="2302" max="2302" width="9.7109375" style="5" customWidth="1"/>
    <col min="2303" max="2303" width="9.5703125" style="5" customWidth="1"/>
    <col min="2304" max="2304" width="10.42578125" style="5" customWidth="1"/>
    <col min="2305" max="2305" width="8.7109375" style="5" customWidth="1"/>
    <col min="2306" max="2307" width="9.7109375" style="5" customWidth="1"/>
    <col min="2308" max="2308" width="8.7109375" style="5" customWidth="1"/>
    <col min="2309" max="2309" width="9.7109375" style="5" customWidth="1"/>
    <col min="2310" max="2310" width="8.7109375" style="5" customWidth="1"/>
    <col min="2311" max="2311" width="7.7109375" style="5" customWidth="1"/>
    <col min="2312" max="2314" width="6.7109375" style="5" customWidth="1"/>
    <col min="2315" max="2316" width="8.7109375" style="5" customWidth="1"/>
    <col min="2317" max="2317" width="7.7109375" style="5" customWidth="1"/>
    <col min="2318" max="2318" width="8.7109375" style="5" customWidth="1"/>
    <col min="2319" max="2320" width="6.7109375" style="5" customWidth="1"/>
    <col min="2321" max="2321" width="8.7109375" style="5" customWidth="1"/>
    <col min="2322" max="2323" width="9.7109375" style="5" customWidth="1"/>
    <col min="2324" max="2324" width="11" style="5" bestFit="1" customWidth="1"/>
    <col min="2325" max="2327" width="9.140625" style="5"/>
    <col min="2328" max="2328" width="10.28515625" style="5" customWidth="1"/>
    <col min="2329" max="2555" width="9.140625" style="5"/>
    <col min="2556" max="2556" width="8.7109375" style="5" customWidth="1"/>
    <col min="2557" max="2557" width="10.7109375" style="5" customWidth="1"/>
    <col min="2558" max="2558" width="9.7109375" style="5" customWidth="1"/>
    <col min="2559" max="2559" width="9.5703125" style="5" customWidth="1"/>
    <col min="2560" max="2560" width="10.42578125" style="5" customWidth="1"/>
    <col min="2561" max="2561" width="8.7109375" style="5" customWidth="1"/>
    <col min="2562" max="2563" width="9.7109375" style="5" customWidth="1"/>
    <col min="2564" max="2564" width="8.7109375" style="5" customWidth="1"/>
    <col min="2565" max="2565" width="9.7109375" style="5" customWidth="1"/>
    <col min="2566" max="2566" width="8.7109375" style="5" customWidth="1"/>
    <col min="2567" max="2567" width="7.7109375" style="5" customWidth="1"/>
    <col min="2568" max="2570" width="6.7109375" style="5" customWidth="1"/>
    <col min="2571" max="2572" width="8.7109375" style="5" customWidth="1"/>
    <col min="2573" max="2573" width="7.7109375" style="5" customWidth="1"/>
    <col min="2574" max="2574" width="8.7109375" style="5" customWidth="1"/>
    <col min="2575" max="2576" width="6.7109375" style="5" customWidth="1"/>
    <col min="2577" max="2577" width="8.7109375" style="5" customWidth="1"/>
    <col min="2578" max="2579" width="9.7109375" style="5" customWidth="1"/>
    <col min="2580" max="2580" width="11" style="5" bestFit="1" customWidth="1"/>
    <col min="2581" max="2583" width="9.140625" style="5"/>
    <col min="2584" max="2584" width="10.28515625" style="5" customWidth="1"/>
    <col min="2585" max="2811" width="9.140625" style="5"/>
    <col min="2812" max="2812" width="8.7109375" style="5" customWidth="1"/>
    <col min="2813" max="2813" width="10.7109375" style="5" customWidth="1"/>
    <col min="2814" max="2814" width="9.7109375" style="5" customWidth="1"/>
    <col min="2815" max="2815" width="9.5703125" style="5" customWidth="1"/>
    <col min="2816" max="2816" width="10.42578125" style="5" customWidth="1"/>
    <col min="2817" max="2817" width="8.7109375" style="5" customWidth="1"/>
    <col min="2818" max="2819" width="9.7109375" style="5" customWidth="1"/>
    <col min="2820" max="2820" width="8.7109375" style="5" customWidth="1"/>
    <col min="2821" max="2821" width="9.7109375" style="5" customWidth="1"/>
    <col min="2822" max="2822" width="8.7109375" style="5" customWidth="1"/>
    <col min="2823" max="2823" width="7.7109375" style="5" customWidth="1"/>
    <col min="2824" max="2826" width="6.7109375" style="5" customWidth="1"/>
    <col min="2827" max="2828" width="8.7109375" style="5" customWidth="1"/>
    <col min="2829" max="2829" width="7.7109375" style="5" customWidth="1"/>
    <col min="2830" max="2830" width="8.7109375" style="5" customWidth="1"/>
    <col min="2831" max="2832" width="6.7109375" style="5" customWidth="1"/>
    <col min="2833" max="2833" width="8.7109375" style="5" customWidth="1"/>
    <col min="2834" max="2835" width="9.7109375" style="5" customWidth="1"/>
    <col min="2836" max="2836" width="11" style="5" bestFit="1" customWidth="1"/>
    <col min="2837" max="2839" width="9.140625" style="5"/>
    <col min="2840" max="2840" width="10.28515625" style="5" customWidth="1"/>
    <col min="2841" max="3067" width="9.140625" style="5"/>
    <col min="3068" max="3068" width="8.7109375" style="5" customWidth="1"/>
    <col min="3069" max="3069" width="10.7109375" style="5" customWidth="1"/>
    <col min="3070" max="3070" width="9.7109375" style="5" customWidth="1"/>
    <col min="3071" max="3071" width="9.5703125" style="5" customWidth="1"/>
    <col min="3072" max="3072" width="10.42578125" style="5" customWidth="1"/>
    <col min="3073" max="3073" width="8.7109375" style="5" customWidth="1"/>
    <col min="3074" max="3075" width="9.7109375" style="5" customWidth="1"/>
    <col min="3076" max="3076" width="8.7109375" style="5" customWidth="1"/>
    <col min="3077" max="3077" width="9.7109375" style="5" customWidth="1"/>
    <col min="3078" max="3078" width="8.7109375" style="5" customWidth="1"/>
    <col min="3079" max="3079" width="7.7109375" style="5" customWidth="1"/>
    <col min="3080" max="3082" width="6.7109375" style="5" customWidth="1"/>
    <col min="3083" max="3084" width="8.7109375" style="5" customWidth="1"/>
    <col min="3085" max="3085" width="7.7109375" style="5" customWidth="1"/>
    <col min="3086" max="3086" width="8.7109375" style="5" customWidth="1"/>
    <col min="3087" max="3088" width="6.7109375" style="5" customWidth="1"/>
    <col min="3089" max="3089" width="8.7109375" style="5" customWidth="1"/>
    <col min="3090" max="3091" width="9.7109375" style="5" customWidth="1"/>
    <col min="3092" max="3092" width="11" style="5" bestFit="1" customWidth="1"/>
    <col min="3093" max="3095" width="9.140625" style="5"/>
    <col min="3096" max="3096" width="10.28515625" style="5" customWidth="1"/>
    <col min="3097" max="3323" width="9.140625" style="5"/>
    <col min="3324" max="3324" width="8.7109375" style="5" customWidth="1"/>
    <col min="3325" max="3325" width="10.7109375" style="5" customWidth="1"/>
    <col min="3326" max="3326" width="9.7109375" style="5" customWidth="1"/>
    <col min="3327" max="3327" width="9.5703125" style="5" customWidth="1"/>
    <col min="3328" max="3328" width="10.42578125" style="5" customWidth="1"/>
    <col min="3329" max="3329" width="8.7109375" style="5" customWidth="1"/>
    <col min="3330" max="3331" width="9.7109375" style="5" customWidth="1"/>
    <col min="3332" max="3332" width="8.7109375" style="5" customWidth="1"/>
    <col min="3333" max="3333" width="9.7109375" style="5" customWidth="1"/>
    <col min="3334" max="3334" width="8.7109375" style="5" customWidth="1"/>
    <col min="3335" max="3335" width="7.7109375" style="5" customWidth="1"/>
    <col min="3336" max="3338" width="6.7109375" style="5" customWidth="1"/>
    <col min="3339" max="3340" width="8.7109375" style="5" customWidth="1"/>
    <col min="3341" max="3341" width="7.7109375" style="5" customWidth="1"/>
    <col min="3342" max="3342" width="8.7109375" style="5" customWidth="1"/>
    <col min="3343" max="3344" width="6.7109375" style="5" customWidth="1"/>
    <col min="3345" max="3345" width="8.7109375" style="5" customWidth="1"/>
    <col min="3346" max="3347" width="9.7109375" style="5" customWidth="1"/>
    <col min="3348" max="3348" width="11" style="5" bestFit="1" customWidth="1"/>
    <col min="3349" max="3351" width="9.140625" style="5"/>
    <col min="3352" max="3352" width="10.28515625" style="5" customWidth="1"/>
    <col min="3353" max="3579" width="9.140625" style="5"/>
    <col min="3580" max="3580" width="8.7109375" style="5" customWidth="1"/>
    <col min="3581" max="3581" width="10.7109375" style="5" customWidth="1"/>
    <col min="3582" max="3582" width="9.7109375" style="5" customWidth="1"/>
    <col min="3583" max="3583" width="9.5703125" style="5" customWidth="1"/>
    <col min="3584" max="3584" width="10.42578125" style="5" customWidth="1"/>
    <col min="3585" max="3585" width="8.7109375" style="5" customWidth="1"/>
    <col min="3586" max="3587" width="9.7109375" style="5" customWidth="1"/>
    <col min="3588" max="3588" width="8.7109375" style="5" customWidth="1"/>
    <col min="3589" max="3589" width="9.7109375" style="5" customWidth="1"/>
    <col min="3590" max="3590" width="8.7109375" style="5" customWidth="1"/>
    <col min="3591" max="3591" width="7.7109375" style="5" customWidth="1"/>
    <col min="3592" max="3594" width="6.7109375" style="5" customWidth="1"/>
    <col min="3595" max="3596" width="8.7109375" style="5" customWidth="1"/>
    <col min="3597" max="3597" width="7.7109375" style="5" customWidth="1"/>
    <col min="3598" max="3598" width="8.7109375" style="5" customWidth="1"/>
    <col min="3599" max="3600" width="6.7109375" style="5" customWidth="1"/>
    <col min="3601" max="3601" width="8.7109375" style="5" customWidth="1"/>
    <col min="3602" max="3603" width="9.7109375" style="5" customWidth="1"/>
    <col min="3604" max="3604" width="11" style="5" bestFit="1" customWidth="1"/>
    <col min="3605" max="3607" width="9.140625" style="5"/>
    <col min="3608" max="3608" width="10.28515625" style="5" customWidth="1"/>
    <col min="3609" max="3835" width="9.140625" style="5"/>
    <col min="3836" max="3836" width="8.7109375" style="5" customWidth="1"/>
    <col min="3837" max="3837" width="10.7109375" style="5" customWidth="1"/>
    <col min="3838" max="3838" width="9.7109375" style="5" customWidth="1"/>
    <col min="3839" max="3839" width="9.5703125" style="5" customWidth="1"/>
    <col min="3840" max="3840" width="10.42578125" style="5" customWidth="1"/>
    <col min="3841" max="3841" width="8.7109375" style="5" customWidth="1"/>
    <col min="3842" max="3843" width="9.7109375" style="5" customWidth="1"/>
    <col min="3844" max="3844" width="8.7109375" style="5" customWidth="1"/>
    <col min="3845" max="3845" width="9.7109375" style="5" customWidth="1"/>
    <col min="3846" max="3846" width="8.7109375" style="5" customWidth="1"/>
    <col min="3847" max="3847" width="7.7109375" style="5" customWidth="1"/>
    <col min="3848" max="3850" width="6.7109375" style="5" customWidth="1"/>
    <col min="3851" max="3852" width="8.7109375" style="5" customWidth="1"/>
    <col min="3853" max="3853" width="7.7109375" style="5" customWidth="1"/>
    <col min="3854" max="3854" width="8.7109375" style="5" customWidth="1"/>
    <col min="3855" max="3856" width="6.7109375" style="5" customWidth="1"/>
    <col min="3857" max="3857" width="8.7109375" style="5" customWidth="1"/>
    <col min="3858" max="3859" width="9.7109375" style="5" customWidth="1"/>
    <col min="3860" max="3860" width="11" style="5" bestFit="1" customWidth="1"/>
    <col min="3861" max="3863" width="9.140625" style="5"/>
    <col min="3864" max="3864" width="10.28515625" style="5" customWidth="1"/>
    <col min="3865" max="4091" width="9.140625" style="5"/>
    <col min="4092" max="4092" width="8.7109375" style="5" customWidth="1"/>
    <col min="4093" max="4093" width="10.7109375" style="5" customWidth="1"/>
    <col min="4094" max="4094" width="9.7109375" style="5" customWidth="1"/>
    <col min="4095" max="4095" width="9.5703125" style="5" customWidth="1"/>
    <col min="4096" max="4096" width="10.42578125" style="5" customWidth="1"/>
    <col min="4097" max="4097" width="8.7109375" style="5" customWidth="1"/>
    <col min="4098" max="4099" width="9.7109375" style="5" customWidth="1"/>
    <col min="4100" max="4100" width="8.7109375" style="5" customWidth="1"/>
    <col min="4101" max="4101" width="9.7109375" style="5" customWidth="1"/>
    <col min="4102" max="4102" width="8.7109375" style="5" customWidth="1"/>
    <col min="4103" max="4103" width="7.7109375" style="5" customWidth="1"/>
    <col min="4104" max="4106" width="6.7109375" style="5" customWidth="1"/>
    <col min="4107" max="4108" width="8.7109375" style="5" customWidth="1"/>
    <col min="4109" max="4109" width="7.7109375" style="5" customWidth="1"/>
    <col min="4110" max="4110" width="8.7109375" style="5" customWidth="1"/>
    <col min="4111" max="4112" width="6.7109375" style="5" customWidth="1"/>
    <col min="4113" max="4113" width="8.7109375" style="5" customWidth="1"/>
    <col min="4114" max="4115" width="9.7109375" style="5" customWidth="1"/>
    <col min="4116" max="4116" width="11" style="5" bestFit="1" customWidth="1"/>
    <col min="4117" max="4119" width="9.140625" style="5"/>
    <col min="4120" max="4120" width="10.28515625" style="5" customWidth="1"/>
    <col min="4121" max="4347" width="9.140625" style="5"/>
    <col min="4348" max="4348" width="8.7109375" style="5" customWidth="1"/>
    <col min="4349" max="4349" width="10.7109375" style="5" customWidth="1"/>
    <col min="4350" max="4350" width="9.7109375" style="5" customWidth="1"/>
    <col min="4351" max="4351" width="9.5703125" style="5" customWidth="1"/>
    <col min="4352" max="4352" width="10.42578125" style="5" customWidth="1"/>
    <col min="4353" max="4353" width="8.7109375" style="5" customWidth="1"/>
    <col min="4354" max="4355" width="9.7109375" style="5" customWidth="1"/>
    <col min="4356" max="4356" width="8.7109375" style="5" customWidth="1"/>
    <col min="4357" max="4357" width="9.7109375" style="5" customWidth="1"/>
    <col min="4358" max="4358" width="8.7109375" style="5" customWidth="1"/>
    <col min="4359" max="4359" width="7.7109375" style="5" customWidth="1"/>
    <col min="4360" max="4362" width="6.7109375" style="5" customWidth="1"/>
    <col min="4363" max="4364" width="8.7109375" style="5" customWidth="1"/>
    <col min="4365" max="4365" width="7.7109375" style="5" customWidth="1"/>
    <col min="4366" max="4366" width="8.7109375" style="5" customWidth="1"/>
    <col min="4367" max="4368" width="6.7109375" style="5" customWidth="1"/>
    <col min="4369" max="4369" width="8.7109375" style="5" customWidth="1"/>
    <col min="4370" max="4371" width="9.7109375" style="5" customWidth="1"/>
    <col min="4372" max="4372" width="11" style="5" bestFit="1" customWidth="1"/>
    <col min="4373" max="4375" width="9.140625" style="5"/>
    <col min="4376" max="4376" width="10.28515625" style="5" customWidth="1"/>
    <col min="4377" max="4603" width="9.140625" style="5"/>
    <col min="4604" max="4604" width="8.7109375" style="5" customWidth="1"/>
    <col min="4605" max="4605" width="10.7109375" style="5" customWidth="1"/>
    <col min="4606" max="4606" width="9.7109375" style="5" customWidth="1"/>
    <col min="4607" max="4607" width="9.5703125" style="5" customWidth="1"/>
    <col min="4608" max="4608" width="10.42578125" style="5" customWidth="1"/>
    <col min="4609" max="4609" width="8.7109375" style="5" customWidth="1"/>
    <col min="4610" max="4611" width="9.7109375" style="5" customWidth="1"/>
    <col min="4612" max="4612" width="8.7109375" style="5" customWidth="1"/>
    <col min="4613" max="4613" width="9.7109375" style="5" customWidth="1"/>
    <col min="4614" max="4614" width="8.7109375" style="5" customWidth="1"/>
    <col min="4615" max="4615" width="7.7109375" style="5" customWidth="1"/>
    <col min="4616" max="4618" width="6.7109375" style="5" customWidth="1"/>
    <col min="4619" max="4620" width="8.7109375" style="5" customWidth="1"/>
    <col min="4621" max="4621" width="7.7109375" style="5" customWidth="1"/>
    <col min="4622" max="4622" width="8.7109375" style="5" customWidth="1"/>
    <col min="4623" max="4624" width="6.7109375" style="5" customWidth="1"/>
    <col min="4625" max="4625" width="8.7109375" style="5" customWidth="1"/>
    <col min="4626" max="4627" width="9.7109375" style="5" customWidth="1"/>
    <col min="4628" max="4628" width="11" style="5" bestFit="1" customWidth="1"/>
    <col min="4629" max="4631" width="9.140625" style="5"/>
    <col min="4632" max="4632" width="10.28515625" style="5" customWidth="1"/>
    <col min="4633" max="4859" width="9.140625" style="5"/>
    <col min="4860" max="4860" width="8.7109375" style="5" customWidth="1"/>
    <col min="4861" max="4861" width="10.7109375" style="5" customWidth="1"/>
    <col min="4862" max="4862" width="9.7109375" style="5" customWidth="1"/>
    <col min="4863" max="4863" width="9.5703125" style="5" customWidth="1"/>
    <col min="4864" max="4864" width="10.42578125" style="5" customWidth="1"/>
    <col min="4865" max="4865" width="8.7109375" style="5" customWidth="1"/>
    <col min="4866" max="4867" width="9.7109375" style="5" customWidth="1"/>
    <col min="4868" max="4868" width="8.7109375" style="5" customWidth="1"/>
    <col min="4869" max="4869" width="9.7109375" style="5" customWidth="1"/>
    <col min="4870" max="4870" width="8.7109375" style="5" customWidth="1"/>
    <col min="4871" max="4871" width="7.7109375" style="5" customWidth="1"/>
    <col min="4872" max="4874" width="6.7109375" style="5" customWidth="1"/>
    <col min="4875" max="4876" width="8.7109375" style="5" customWidth="1"/>
    <col min="4877" max="4877" width="7.7109375" style="5" customWidth="1"/>
    <col min="4878" max="4878" width="8.7109375" style="5" customWidth="1"/>
    <col min="4879" max="4880" width="6.7109375" style="5" customWidth="1"/>
    <col min="4881" max="4881" width="8.7109375" style="5" customWidth="1"/>
    <col min="4882" max="4883" width="9.7109375" style="5" customWidth="1"/>
    <col min="4884" max="4884" width="11" style="5" bestFit="1" customWidth="1"/>
    <col min="4885" max="4887" width="9.140625" style="5"/>
    <col min="4888" max="4888" width="10.28515625" style="5" customWidth="1"/>
    <col min="4889" max="5115" width="9.140625" style="5"/>
    <col min="5116" max="5116" width="8.7109375" style="5" customWidth="1"/>
    <col min="5117" max="5117" width="10.7109375" style="5" customWidth="1"/>
    <col min="5118" max="5118" width="9.7109375" style="5" customWidth="1"/>
    <col min="5119" max="5119" width="9.5703125" style="5" customWidth="1"/>
    <col min="5120" max="5120" width="10.42578125" style="5" customWidth="1"/>
    <col min="5121" max="5121" width="8.7109375" style="5" customWidth="1"/>
    <col min="5122" max="5123" width="9.7109375" style="5" customWidth="1"/>
    <col min="5124" max="5124" width="8.7109375" style="5" customWidth="1"/>
    <col min="5125" max="5125" width="9.7109375" style="5" customWidth="1"/>
    <col min="5126" max="5126" width="8.7109375" style="5" customWidth="1"/>
    <col min="5127" max="5127" width="7.7109375" style="5" customWidth="1"/>
    <col min="5128" max="5130" width="6.7109375" style="5" customWidth="1"/>
    <col min="5131" max="5132" width="8.7109375" style="5" customWidth="1"/>
    <col min="5133" max="5133" width="7.7109375" style="5" customWidth="1"/>
    <col min="5134" max="5134" width="8.7109375" style="5" customWidth="1"/>
    <col min="5135" max="5136" width="6.7109375" style="5" customWidth="1"/>
    <col min="5137" max="5137" width="8.7109375" style="5" customWidth="1"/>
    <col min="5138" max="5139" width="9.7109375" style="5" customWidth="1"/>
    <col min="5140" max="5140" width="11" style="5" bestFit="1" customWidth="1"/>
    <col min="5141" max="5143" width="9.140625" style="5"/>
    <col min="5144" max="5144" width="10.28515625" style="5" customWidth="1"/>
    <col min="5145" max="5371" width="9.140625" style="5"/>
    <col min="5372" max="5372" width="8.7109375" style="5" customWidth="1"/>
    <col min="5373" max="5373" width="10.7109375" style="5" customWidth="1"/>
    <col min="5374" max="5374" width="9.7109375" style="5" customWidth="1"/>
    <col min="5375" max="5375" width="9.5703125" style="5" customWidth="1"/>
    <col min="5376" max="5376" width="10.42578125" style="5" customWidth="1"/>
    <col min="5377" max="5377" width="8.7109375" style="5" customWidth="1"/>
    <col min="5378" max="5379" width="9.7109375" style="5" customWidth="1"/>
    <col min="5380" max="5380" width="8.7109375" style="5" customWidth="1"/>
    <col min="5381" max="5381" width="9.7109375" style="5" customWidth="1"/>
    <col min="5382" max="5382" width="8.7109375" style="5" customWidth="1"/>
    <col min="5383" max="5383" width="7.7109375" style="5" customWidth="1"/>
    <col min="5384" max="5386" width="6.7109375" style="5" customWidth="1"/>
    <col min="5387" max="5388" width="8.7109375" style="5" customWidth="1"/>
    <col min="5389" max="5389" width="7.7109375" style="5" customWidth="1"/>
    <col min="5390" max="5390" width="8.7109375" style="5" customWidth="1"/>
    <col min="5391" max="5392" width="6.7109375" style="5" customWidth="1"/>
    <col min="5393" max="5393" width="8.7109375" style="5" customWidth="1"/>
    <col min="5394" max="5395" width="9.7109375" style="5" customWidth="1"/>
    <col min="5396" max="5396" width="11" style="5" bestFit="1" customWidth="1"/>
    <col min="5397" max="5399" width="9.140625" style="5"/>
    <col min="5400" max="5400" width="10.28515625" style="5" customWidth="1"/>
    <col min="5401" max="5627" width="9.140625" style="5"/>
    <col min="5628" max="5628" width="8.7109375" style="5" customWidth="1"/>
    <col min="5629" max="5629" width="10.7109375" style="5" customWidth="1"/>
    <col min="5630" max="5630" width="9.7109375" style="5" customWidth="1"/>
    <col min="5631" max="5631" width="9.5703125" style="5" customWidth="1"/>
    <col min="5632" max="5632" width="10.42578125" style="5" customWidth="1"/>
    <col min="5633" max="5633" width="8.7109375" style="5" customWidth="1"/>
    <col min="5634" max="5635" width="9.7109375" style="5" customWidth="1"/>
    <col min="5636" max="5636" width="8.7109375" style="5" customWidth="1"/>
    <col min="5637" max="5637" width="9.7109375" style="5" customWidth="1"/>
    <col min="5638" max="5638" width="8.7109375" style="5" customWidth="1"/>
    <col min="5639" max="5639" width="7.7109375" style="5" customWidth="1"/>
    <col min="5640" max="5642" width="6.7109375" style="5" customWidth="1"/>
    <col min="5643" max="5644" width="8.7109375" style="5" customWidth="1"/>
    <col min="5645" max="5645" width="7.7109375" style="5" customWidth="1"/>
    <col min="5646" max="5646" width="8.7109375" style="5" customWidth="1"/>
    <col min="5647" max="5648" width="6.7109375" style="5" customWidth="1"/>
    <col min="5649" max="5649" width="8.7109375" style="5" customWidth="1"/>
    <col min="5650" max="5651" width="9.7109375" style="5" customWidth="1"/>
    <col min="5652" max="5652" width="11" style="5" bestFit="1" customWidth="1"/>
    <col min="5653" max="5655" width="9.140625" style="5"/>
    <col min="5656" max="5656" width="10.28515625" style="5" customWidth="1"/>
    <col min="5657" max="5883" width="9.140625" style="5"/>
    <col min="5884" max="5884" width="8.7109375" style="5" customWidth="1"/>
    <col min="5885" max="5885" width="10.7109375" style="5" customWidth="1"/>
    <col min="5886" max="5886" width="9.7109375" style="5" customWidth="1"/>
    <col min="5887" max="5887" width="9.5703125" style="5" customWidth="1"/>
    <col min="5888" max="5888" width="10.42578125" style="5" customWidth="1"/>
    <col min="5889" max="5889" width="8.7109375" style="5" customWidth="1"/>
    <col min="5890" max="5891" width="9.7109375" style="5" customWidth="1"/>
    <col min="5892" max="5892" width="8.7109375" style="5" customWidth="1"/>
    <col min="5893" max="5893" width="9.7109375" style="5" customWidth="1"/>
    <col min="5894" max="5894" width="8.7109375" style="5" customWidth="1"/>
    <col min="5895" max="5895" width="7.7109375" style="5" customWidth="1"/>
    <col min="5896" max="5898" width="6.7109375" style="5" customWidth="1"/>
    <col min="5899" max="5900" width="8.7109375" style="5" customWidth="1"/>
    <col min="5901" max="5901" width="7.7109375" style="5" customWidth="1"/>
    <col min="5902" max="5902" width="8.7109375" style="5" customWidth="1"/>
    <col min="5903" max="5904" width="6.7109375" style="5" customWidth="1"/>
    <col min="5905" max="5905" width="8.7109375" style="5" customWidth="1"/>
    <col min="5906" max="5907" width="9.7109375" style="5" customWidth="1"/>
    <col min="5908" max="5908" width="11" style="5" bestFit="1" customWidth="1"/>
    <col min="5909" max="5911" width="9.140625" style="5"/>
    <col min="5912" max="5912" width="10.28515625" style="5" customWidth="1"/>
    <col min="5913" max="6139" width="9.140625" style="5"/>
    <col min="6140" max="6140" width="8.7109375" style="5" customWidth="1"/>
    <col min="6141" max="6141" width="10.7109375" style="5" customWidth="1"/>
    <col min="6142" max="6142" width="9.7109375" style="5" customWidth="1"/>
    <col min="6143" max="6143" width="9.5703125" style="5" customWidth="1"/>
    <col min="6144" max="6144" width="10.42578125" style="5" customWidth="1"/>
    <col min="6145" max="6145" width="8.7109375" style="5" customWidth="1"/>
    <col min="6146" max="6147" width="9.7109375" style="5" customWidth="1"/>
    <col min="6148" max="6148" width="8.7109375" style="5" customWidth="1"/>
    <col min="6149" max="6149" width="9.7109375" style="5" customWidth="1"/>
    <col min="6150" max="6150" width="8.7109375" style="5" customWidth="1"/>
    <col min="6151" max="6151" width="7.7109375" style="5" customWidth="1"/>
    <col min="6152" max="6154" width="6.7109375" style="5" customWidth="1"/>
    <col min="6155" max="6156" width="8.7109375" style="5" customWidth="1"/>
    <col min="6157" max="6157" width="7.7109375" style="5" customWidth="1"/>
    <col min="6158" max="6158" width="8.7109375" style="5" customWidth="1"/>
    <col min="6159" max="6160" width="6.7109375" style="5" customWidth="1"/>
    <col min="6161" max="6161" width="8.7109375" style="5" customWidth="1"/>
    <col min="6162" max="6163" width="9.7109375" style="5" customWidth="1"/>
    <col min="6164" max="6164" width="11" style="5" bestFit="1" customWidth="1"/>
    <col min="6165" max="6167" width="9.140625" style="5"/>
    <col min="6168" max="6168" width="10.28515625" style="5" customWidth="1"/>
    <col min="6169" max="6395" width="9.140625" style="5"/>
    <col min="6396" max="6396" width="8.7109375" style="5" customWidth="1"/>
    <col min="6397" max="6397" width="10.7109375" style="5" customWidth="1"/>
    <col min="6398" max="6398" width="9.7109375" style="5" customWidth="1"/>
    <col min="6399" max="6399" width="9.5703125" style="5" customWidth="1"/>
    <col min="6400" max="6400" width="10.42578125" style="5" customWidth="1"/>
    <col min="6401" max="6401" width="8.7109375" style="5" customWidth="1"/>
    <col min="6402" max="6403" width="9.7109375" style="5" customWidth="1"/>
    <col min="6404" max="6404" width="8.7109375" style="5" customWidth="1"/>
    <col min="6405" max="6405" width="9.7109375" style="5" customWidth="1"/>
    <col min="6406" max="6406" width="8.7109375" style="5" customWidth="1"/>
    <col min="6407" max="6407" width="7.7109375" style="5" customWidth="1"/>
    <col min="6408" max="6410" width="6.7109375" style="5" customWidth="1"/>
    <col min="6411" max="6412" width="8.7109375" style="5" customWidth="1"/>
    <col min="6413" max="6413" width="7.7109375" style="5" customWidth="1"/>
    <col min="6414" max="6414" width="8.7109375" style="5" customWidth="1"/>
    <col min="6415" max="6416" width="6.7109375" style="5" customWidth="1"/>
    <col min="6417" max="6417" width="8.7109375" style="5" customWidth="1"/>
    <col min="6418" max="6419" width="9.7109375" style="5" customWidth="1"/>
    <col min="6420" max="6420" width="11" style="5" bestFit="1" customWidth="1"/>
    <col min="6421" max="6423" width="9.140625" style="5"/>
    <col min="6424" max="6424" width="10.28515625" style="5" customWidth="1"/>
    <col min="6425" max="6651" width="9.140625" style="5"/>
    <col min="6652" max="6652" width="8.7109375" style="5" customWidth="1"/>
    <col min="6653" max="6653" width="10.7109375" style="5" customWidth="1"/>
    <col min="6654" max="6654" width="9.7109375" style="5" customWidth="1"/>
    <col min="6655" max="6655" width="9.5703125" style="5" customWidth="1"/>
    <col min="6656" max="6656" width="10.42578125" style="5" customWidth="1"/>
    <col min="6657" max="6657" width="8.7109375" style="5" customWidth="1"/>
    <col min="6658" max="6659" width="9.7109375" style="5" customWidth="1"/>
    <col min="6660" max="6660" width="8.7109375" style="5" customWidth="1"/>
    <col min="6661" max="6661" width="9.7109375" style="5" customWidth="1"/>
    <col min="6662" max="6662" width="8.7109375" style="5" customWidth="1"/>
    <col min="6663" max="6663" width="7.7109375" style="5" customWidth="1"/>
    <col min="6664" max="6666" width="6.7109375" style="5" customWidth="1"/>
    <col min="6667" max="6668" width="8.7109375" style="5" customWidth="1"/>
    <col min="6669" max="6669" width="7.7109375" style="5" customWidth="1"/>
    <col min="6670" max="6670" width="8.7109375" style="5" customWidth="1"/>
    <col min="6671" max="6672" width="6.7109375" style="5" customWidth="1"/>
    <col min="6673" max="6673" width="8.7109375" style="5" customWidth="1"/>
    <col min="6674" max="6675" width="9.7109375" style="5" customWidth="1"/>
    <col min="6676" max="6676" width="11" style="5" bestFit="1" customWidth="1"/>
    <col min="6677" max="6679" width="9.140625" style="5"/>
    <col min="6680" max="6680" width="10.28515625" style="5" customWidth="1"/>
    <col min="6681" max="6907" width="9.140625" style="5"/>
    <col min="6908" max="6908" width="8.7109375" style="5" customWidth="1"/>
    <col min="6909" max="6909" width="10.7109375" style="5" customWidth="1"/>
    <col min="6910" max="6910" width="9.7109375" style="5" customWidth="1"/>
    <col min="6911" max="6911" width="9.5703125" style="5" customWidth="1"/>
    <col min="6912" max="6912" width="10.42578125" style="5" customWidth="1"/>
    <col min="6913" max="6913" width="8.7109375" style="5" customWidth="1"/>
    <col min="6914" max="6915" width="9.7109375" style="5" customWidth="1"/>
    <col min="6916" max="6916" width="8.7109375" style="5" customWidth="1"/>
    <col min="6917" max="6917" width="9.7109375" style="5" customWidth="1"/>
    <col min="6918" max="6918" width="8.7109375" style="5" customWidth="1"/>
    <col min="6919" max="6919" width="7.7109375" style="5" customWidth="1"/>
    <col min="6920" max="6922" width="6.7109375" style="5" customWidth="1"/>
    <col min="6923" max="6924" width="8.7109375" style="5" customWidth="1"/>
    <col min="6925" max="6925" width="7.7109375" style="5" customWidth="1"/>
    <col min="6926" max="6926" width="8.7109375" style="5" customWidth="1"/>
    <col min="6927" max="6928" width="6.7109375" style="5" customWidth="1"/>
    <col min="6929" max="6929" width="8.7109375" style="5" customWidth="1"/>
    <col min="6930" max="6931" width="9.7109375" style="5" customWidth="1"/>
    <col min="6932" max="6932" width="11" style="5" bestFit="1" customWidth="1"/>
    <col min="6933" max="6935" width="9.140625" style="5"/>
    <col min="6936" max="6936" width="10.28515625" style="5" customWidth="1"/>
    <col min="6937" max="7163" width="9.140625" style="5"/>
    <col min="7164" max="7164" width="8.7109375" style="5" customWidth="1"/>
    <col min="7165" max="7165" width="10.7109375" style="5" customWidth="1"/>
    <col min="7166" max="7166" width="9.7109375" style="5" customWidth="1"/>
    <col min="7167" max="7167" width="9.5703125" style="5" customWidth="1"/>
    <col min="7168" max="7168" width="10.42578125" style="5" customWidth="1"/>
    <col min="7169" max="7169" width="8.7109375" style="5" customWidth="1"/>
    <col min="7170" max="7171" width="9.7109375" style="5" customWidth="1"/>
    <col min="7172" max="7172" width="8.7109375" style="5" customWidth="1"/>
    <col min="7173" max="7173" width="9.7109375" style="5" customWidth="1"/>
    <col min="7174" max="7174" width="8.7109375" style="5" customWidth="1"/>
    <col min="7175" max="7175" width="7.7109375" style="5" customWidth="1"/>
    <col min="7176" max="7178" width="6.7109375" style="5" customWidth="1"/>
    <col min="7179" max="7180" width="8.7109375" style="5" customWidth="1"/>
    <col min="7181" max="7181" width="7.7109375" style="5" customWidth="1"/>
    <col min="7182" max="7182" width="8.7109375" style="5" customWidth="1"/>
    <col min="7183" max="7184" width="6.7109375" style="5" customWidth="1"/>
    <col min="7185" max="7185" width="8.7109375" style="5" customWidth="1"/>
    <col min="7186" max="7187" width="9.7109375" style="5" customWidth="1"/>
    <col min="7188" max="7188" width="11" style="5" bestFit="1" customWidth="1"/>
    <col min="7189" max="7191" width="9.140625" style="5"/>
    <col min="7192" max="7192" width="10.28515625" style="5" customWidth="1"/>
    <col min="7193" max="7419" width="9.140625" style="5"/>
    <col min="7420" max="7420" width="8.7109375" style="5" customWidth="1"/>
    <col min="7421" max="7421" width="10.7109375" style="5" customWidth="1"/>
    <col min="7422" max="7422" width="9.7109375" style="5" customWidth="1"/>
    <col min="7423" max="7423" width="9.5703125" style="5" customWidth="1"/>
    <col min="7424" max="7424" width="10.42578125" style="5" customWidth="1"/>
    <col min="7425" max="7425" width="8.7109375" style="5" customWidth="1"/>
    <col min="7426" max="7427" width="9.7109375" style="5" customWidth="1"/>
    <col min="7428" max="7428" width="8.7109375" style="5" customWidth="1"/>
    <col min="7429" max="7429" width="9.7109375" style="5" customWidth="1"/>
    <col min="7430" max="7430" width="8.7109375" style="5" customWidth="1"/>
    <col min="7431" max="7431" width="7.7109375" style="5" customWidth="1"/>
    <col min="7432" max="7434" width="6.7109375" style="5" customWidth="1"/>
    <col min="7435" max="7436" width="8.7109375" style="5" customWidth="1"/>
    <col min="7437" max="7437" width="7.7109375" style="5" customWidth="1"/>
    <col min="7438" max="7438" width="8.7109375" style="5" customWidth="1"/>
    <col min="7439" max="7440" width="6.7109375" style="5" customWidth="1"/>
    <col min="7441" max="7441" width="8.7109375" style="5" customWidth="1"/>
    <col min="7442" max="7443" width="9.7109375" style="5" customWidth="1"/>
    <col min="7444" max="7444" width="11" style="5" bestFit="1" customWidth="1"/>
    <col min="7445" max="7447" width="9.140625" style="5"/>
    <col min="7448" max="7448" width="10.28515625" style="5" customWidth="1"/>
    <col min="7449" max="7675" width="9.140625" style="5"/>
    <col min="7676" max="7676" width="8.7109375" style="5" customWidth="1"/>
    <col min="7677" max="7677" width="10.7109375" style="5" customWidth="1"/>
    <col min="7678" max="7678" width="9.7109375" style="5" customWidth="1"/>
    <col min="7679" max="7679" width="9.5703125" style="5" customWidth="1"/>
    <col min="7680" max="7680" width="10.42578125" style="5" customWidth="1"/>
    <col min="7681" max="7681" width="8.7109375" style="5" customWidth="1"/>
    <col min="7682" max="7683" width="9.7109375" style="5" customWidth="1"/>
    <col min="7684" max="7684" width="8.7109375" style="5" customWidth="1"/>
    <col min="7685" max="7685" width="9.7109375" style="5" customWidth="1"/>
    <col min="7686" max="7686" width="8.7109375" style="5" customWidth="1"/>
    <col min="7687" max="7687" width="7.7109375" style="5" customWidth="1"/>
    <col min="7688" max="7690" width="6.7109375" style="5" customWidth="1"/>
    <col min="7691" max="7692" width="8.7109375" style="5" customWidth="1"/>
    <col min="7693" max="7693" width="7.7109375" style="5" customWidth="1"/>
    <col min="7694" max="7694" width="8.7109375" style="5" customWidth="1"/>
    <col min="7695" max="7696" width="6.7109375" style="5" customWidth="1"/>
    <col min="7697" max="7697" width="8.7109375" style="5" customWidth="1"/>
    <col min="7698" max="7699" width="9.7109375" style="5" customWidth="1"/>
    <col min="7700" max="7700" width="11" style="5" bestFit="1" customWidth="1"/>
    <col min="7701" max="7703" width="9.140625" style="5"/>
    <col min="7704" max="7704" width="10.28515625" style="5" customWidth="1"/>
    <col min="7705" max="7931" width="9.140625" style="5"/>
    <col min="7932" max="7932" width="8.7109375" style="5" customWidth="1"/>
    <col min="7933" max="7933" width="10.7109375" style="5" customWidth="1"/>
    <col min="7934" max="7934" width="9.7109375" style="5" customWidth="1"/>
    <col min="7935" max="7935" width="9.5703125" style="5" customWidth="1"/>
    <col min="7936" max="7936" width="10.42578125" style="5" customWidth="1"/>
    <col min="7937" max="7937" width="8.7109375" style="5" customWidth="1"/>
    <col min="7938" max="7939" width="9.7109375" style="5" customWidth="1"/>
    <col min="7940" max="7940" width="8.7109375" style="5" customWidth="1"/>
    <col min="7941" max="7941" width="9.7109375" style="5" customWidth="1"/>
    <col min="7942" max="7942" width="8.7109375" style="5" customWidth="1"/>
    <col min="7943" max="7943" width="7.7109375" style="5" customWidth="1"/>
    <col min="7944" max="7946" width="6.7109375" style="5" customWidth="1"/>
    <col min="7947" max="7948" width="8.7109375" style="5" customWidth="1"/>
    <col min="7949" max="7949" width="7.7109375" style="5" customWidth="1"/>
    <col min="7950" max="7950" width="8.7109375" style="5" customWidth="1"/>
    <col min="7951" max="7952" width="6.7109375" style="5" customWidth="1"/>
    <col min="7953" max="7953" width="8.7109375" style="5" customWidth="1"/>
    <col min="7954" max="7955" width="9.7109375" style="5" customWidth="1"/>
    <col min="7956" max="7956" width="11" style="5" bestFit="1" customWidth="1"/>
    <col min="7957" max="7959" width="9.140625" style="5"/>
    <col min="7960" max="7960" width="10.28515625" style="5" customWidth="1"/>
    <col min="7961" max="8187" width="9.140625" style="5"/>
    <col min="8188" max="8188" width="8.7109375" style="5" customWidth="1"/>
    <col min="8189" max="8189" width="10.7109375" style="5" customWidth="1"/>
    <col min="8190" max="8190" width="9.7109375" style="5" customWidth="1"/>
    <col min="8191" max="8191" width="9.5703125" style="5" customWidth="1"/>
    <col min="8192" max="8192" width="10.42578125" style="5" customWidth="1"/>
    <col min="8193" max="8193" width="8.7109375" style="5" customWidth="1"/>
    <col min="8194" max="8195" width="9.7109375" style="5" customWidth="1"/>
    <col min="8196" max="8196" width="8.7109375" style="5" customWidth="1"/>
    <col min="8197" max="8197" width="9.7109375" style="5" customWidth="1"/>
    <col min="8198" max="8198" width="8.7109375" style="5" customWidth="1"/>
    <col min="8199" max="8199" width="7.7109375" style="5" customWidth="1"/>
    <col min="8200" max="8202" width="6.7109375" style="5" customWidth="1"/>
    <col min="8203" max="8204" width="8.7109375" style="5" customWidth="1"/>
    <col min="8205" max="8205" width="7.7109375" style="5" customWidth="1"/>
    <col min="8206" max="8206" width="8.7109375" style="5" customWidth="1"/>
    <col min="8207" max="8208" width="6.7109375" style="5" customWidth="1"/>
    <col min="8209" max="8209" width="8.7109375" style="5" customWidth="1"/>
    <col min="8210" max="8211" width="9.7109375" style="5" customWidth="1"/>
    <col min="8212" max="8212" width="11" style="5" bestFit="1" customWidth="1"/>
    <col min="8213" max="8215" width="9.140625" style="5"/>
    <col min="8216" max="8216" width="10.28515625" style="5" customWidth="1"/>
    <col min="8217" max="8443" width="9.140625" style="5"/>
    <col min="8444" max="8444" width="8.7109375" style="5" customWidth="1"/>
    <col min="8445" max="8445" width="10.7109375" style="5" customWidth="1"/>
    <col min="8446" max="8446" width="9.7109375" style="5" customWidth="1"/>
    <col min="8447" max="8447" width="9.5703125" style="5" customWidth="1"/>
    <col min="8448" max="8448" width="10.42578125" style="5" customWidth="1"/>
    <col min="8449" max="8449" width="8.7109375" style="5" customWidth="1"/>
    <col min="8450" max="8451" width="9.7109375" style="5" customWidth="1"/>
    <col min="8452" max="8452" width="8.7109375" style="5" customWidth="1"/>
    <col min="8453" max="8453" width="9.7109375" style="5" customWidth="1"/>
    <col min="8454" max="8454" width="8.7109375" style="5" customWidth="1"/>
    <col min="8455" max="8455" width="7.7109375" style="5" customWidth="1"/>
    <col min="8456" max="8458" width="6.7109375" style="5" customWidth="1"/>
    <col min="8459" max="8460" width="8.7109375" style="5" customWidth="1"/>
    <col min="8461" max="8461" width="7.7109375" style="5" customWidth="1"/>
    <col min="8462" max="8462" width="8.7109375" style="5" customWidth="1"/>
    <col min="8463" max="8464" width="6.7109375" style="5" customWidth="1"/>
    <col min="8465" max="8465" width="8.7109375" style="5" customWidth="1"/>
    <col min="8466" max="8467" width="9.7109375" style="5" customWidth="1"/>
    <col min="8468" max="8468" width="11" style="5" bestFit="1" customWidth="1"/>
    <col min="8469" max="8471" width="9.140625" style="5"/>
    <col min="8472" max="8472" width="10.28515625" style="5" customWidth="1"/>
    <col min="8473" max="8699" width="9.140625" style="5"/>
    <col min="8700" max="8700" width="8.7109375" style="5" customWidth="1"/>
    <col min="8701" max="8701" width="10.7109375" style="5" customWidth="1"/>
    <col min="8702" max="8702" width="9.7109375" style="5" customWidth="1"/>
    <col min="8703" max="8703" width="9.5703125" style="5" customWidth="1"/>
    <col min="8704" max="8704" width="10.42578125" style="5" customWidth="1"/>
    <col min="8705" max="8705" width="8.7109375" style="5" customWidth="1"/>
    <col min="8706" max="8707" width="9.7109375" style="5" customWidth="1"/>
    <col min="8708" max="8708" width="8.7109375" style="5" customWidth="1"/>
    <col min="8709" max="8709" width="9.7109375" style="5" customWidth="1"/>
    <col min="8710" max="8710" width="8.7109375" style="5" customWidth="1"/>
    <col min="8711" max="8711" width="7.7109375" style="5" customWidth="1"/>
    <col min="8712" max="8714" width="6.7109375" style="5" customWidth="1"/>
    <col min="8715" max="8716" width="8.7109375" style="5" customWidth="1"/>
    <col min="8717" max="8717" width="7.7109375" style="5" customWidth="1"/>
    <col min="8718" max="8718" width="8.7109375" style="5" customWidth="1"/>
    <col min="8719" max="8720" width="6.7109375" style="5" customWidth="1"/>
    <col min="8721" max="8721" width="8.7109375" style="5" customWidth="1"/>
    <col min="8722" max="8723" width="9.7109375" style="5" customWidth="1"/>
    <col min="8724" max="8724" width="11" style="5" bestFit="1" customWidth="1"/>
    <col min="8725" max="8727" width="9.140625" style="5"/>
    <col min="8728" max="8728" width="10.28515625" style="5" customWidth="1"/>
    <col min="8729" max="8955" width="9.140625" style="5"/>
    <col min="8956" max="8956" width="8.7109375" style="5" customWidth="1"/>
    <col min="8957" max="8957" width="10.7109375" style="5" customWidth="1"/>
    <col min="8958" max="8958" width="9.7109375" style="5" customWidth="1"/>
    <col min="8959" max="8959" width="9.5703125" style="5" customWidth="1"/>
    <col min="8960" max="8960" width="10.42578125" style="5" customWidth="1"/>
    <col min="8961" max="8961" width="8.7109375" style="5" customWidth="1"/>
    <col min="8962" max="8963" width="9.7109375" style="5" customWidth="1"/>
    <col min="8964" max="8964" width="8.7109375" style="5" customWidth="1"/>
    <col min="8965" max="8965" width="9.7109375" style="5" customWidth="1"/>
    <col min="8966" max="8966" width="8.7109375" style="5" customWidth="1"/>
    <col min="8967" max="8967" width="7.7109375" style="5" customWidth="1"/>
    <col min="8968" max="8970" width="6.7109375" style="5" customWidth="1"/>
    <col min="8971" max="8972" width="8.7109375" style="5" customWidth="1"/>
    <col min="8973" max="8973" width="7.7109375" style="5" customWidth="1"/>
    <col min="8974" max="8974" width="8.7109375" style="5" customWidth="1"/>
    <col min="8975" max="8976" width="6.7109375" style="5" customWidth="1"/>
    <col min="8977" max="8977" width="8.7109375" style="5" customWidth="1"/>
    <col min="8978" max="8979" width="9.7109375" style="5" customWidth="1"/>
    <col min="8980" max="8980" width="11" style="5" bestFit="1" customWidth="1"/>
    <col min="8981" max="8983" width="9.140625" style="5"/>
    <col min="8984" max="8984" width="10.28515625" style="5" customWidth="1"/>
    <col min="8985" max="9211" width="9.140625" style="5"/>
    <col min="9212" max="9212" width="8.7109375" style="5" customWidth="1"/>
    <col min="9213" max="9213" width="10.7109375" style="5" customWidth="1"/>
    <col min="9214" max="9214" width="9.7109375" style="5" customWidth="1"/>
    <col min="9215" max="9215" width="9.5703125" style="5" customWidth="1"/>
    <col min="9216" max="9216" width="10.42578125" style="5" customWidth="1"/>
    <col min="9217" max="9217" width="8.7109375" style="5" customWidth="1"/>
    <col min="9218" max="9219" width="9.7109375" style="5" customWidth="1"/>
    <col min="9220" max="9220" width="8.7109375" style="5" customWidth="1"/>
    <col min="9221" max="9221" width="9.7109375" style="5" customWidth="1"/>
    <col min="9222" max="9222" width="8.7109375" style="5" customWidth="1"/>
    <col min="9223" max="9223" width="7.7109375" style="5" customWidth="1"/>
    <col min="9224" max="9226" width="6.7109375" style="5" customWidth="1"/>
    <col min="9227" max="9228" width="8.7109375" style="5" customWidth="1"/>
    <col min="9229" max="9229" width="7.7109375" style="5" customWidth="1"/>
    <col min="9230" max="9230" width="8.7109375" style="5" customWidth="1"/>
    <col min="9231" max="9232" width="6.7109375" style="5" customWidth="1"/>
    <col min="9233" max="9233" width="8.7109375" style="5" customWidth="1"/>
    <col min="9234" max="9235" width="9.7109375" style="5" customWidth="1"/>
    <col min="9236" max="9236" width="11" style="5" bestFit="1" customWidth="1"/>
    <col min="9237" max="9239" width="9.140625" style="5"/>
    <col min="9240" max="9240" width="10.28515625" style="5" customWidth="1"/>
    <col min="9241" max="9467" width="9.140625" style="5"/>
    <col min="9468" max="9468" width="8.7109375" style="5" customWidth="1"/>
    <col min="9469" max="9469" width="10.7109375" style="5" customWidth="1"/>
    <col min="9470" max="9470" width="9.7109375" style="5" customWidth="1"/>
    <col min="9471" max="9471" width="9.5703125" style="5" customWidth="1"/>
    <col min="9472" max="9472" width="10.42578125" style="5" customWidth="1"/>
    <col min="9473" max="9473" width="8.7109375" style="5" customWidth="1"/>
    <col min="9474" max="9475" width="9.7109375" style="5" customWidth="1"/>
    <col min="9476" max="9476" width="8.7109375" style="5" customWidth="1"/>
    <col min="9477" max="9477" width="9.7109375" style="5" customWidth="1"/>
    <col min="9478" max="9478" width="8.7109375" style="5" customWidth="1"/>
    <col min="9479" max="9479" width="7.7109375" style="5" customWidth="1"/>
    <col min="9480" max="9482" width="6.7109375" style="5" customWidth="1"/>
    <col min="9483" max="9484" width="8.7109375" style="5" customWidth="1"/>
    <col min="9485" max="9485" width="7.7109375" style="5" customWidth="1"/>
    <col min="9486" max="9486" width="8.7109375" style="5" customWidth="1"/>
    <col min="9487" max="9488" width="6.7109375" style="5" customWidth="1"/>
    <col min="9489" max="9489" width="8.7109375" style="5" customWidth="1"/>
    <col min="9490" max="9491" width="9.7109375" style="5" customWidth="1"/>
    <col min="9492" max="9492" width="11" style="5" bestFit="1" customWidth="1"/>
    <col min="9493" max="9495" width="9.140625" style="5"/>
    <col min="9496" max="9496" width="10.28515625" style="5" customWidth="1"/>
    <col min="9497" max="9723" width="9.140625" style="5"/>
    <col min="9724" max="9724" width="8.7109375" style="5" customWidth="1"/>
    <col min="9725" max="9725" width="10.7109375" style="5" customWidth="1"/>
    <col min="9726" max="9726" width="9.7109375" style="5" customWidth="1"/>
    <col min="9727" max="9727" width="9.5703125" style="5" customWidth="1"/>
    <col min="9728" max="9728" width="10.42578125" style="5" customWidth="1"/>
    <col min="9729" max="9729" width="8.7109375" style="5" customWidth="1"/>
    <col min="9730" max="9731" width="9.7109375" style="5" customWidth="1"/>
    <col min="9732" max="9732" width="8.7109375" style="5" customWidth="1"/>
    <col min="9733" max="9733" width="9.7109375" style="5" customWidth="1"/>
    <col min="9734" max="9734" width="8.7109375" style="5" customWidth="1"/>
    <col min="9735" max="9735" width="7.7109375" style="5" customWidth="1"/>
    <col min="9736" max="9738" width="6.7109375" style="5" customWidth="1"/>
    <col min="9739" max="9740" width="8.7109375" style="5" customWidth="1"/>
    <col min="9741" max="9741" width="7.7109375" style="5" customWidth="1"/>
    <col min="9742" max="9742" width="8.7109375" style="5" customWidth="1"/>
    <col min="9743" max="9744" width="6.7109375" style="5" customWidth="1"/>
    <col min="9745" max="9745" width="8.7109375" style="5" customWidth="1"/>
    <col min="9746" max="9747" width="9.7109375" style="5" customWidth="1"/>
    <col min="9748" max="9748" width="11" style="5" bestFit="1" customWidth="1"/>
    <col min="9749" max="9751" width="9.140625" style="5"/>
    <col min="9752" max="9752" width="10.28515625" style="5" customWidth="1"/>
    <col min="9753" max="9979" width="9.140625" style="5"/>
    <col min="9980" max="9980" width="8.7109375" style="5" customWidth="1"/>
    <col min="9981" max="9981" width="10.7109375" style="5" customWidth="1"/>
    <col min="9982" max="9982" width="9.7109375" style="5" customWidth="1"/>
    <col min="9983" max="9983" width="9.5703125" style="5" customWidth="1"/>
    <col min="9984" max="9984" width="10.42578125" style="5" customWidth="1"/>
    <col min="9985" max="9985" width="8.7109375" style="5" customWidth="1"/>
    <col min="9986" max="9987" width="9.7109375" style="5" customWidth="1"/>
    <col min="9988" max="9988" width="8.7109375" style="5" customWidth="1"/>
    <col min="9989" max="9989" width="9.7109375" style="5" customWidth="1"/>
    <col min="9990" max="9990" width="8.7109375" style="5" customWidth="1"/>
    <col min="9991" max="9991" width="7.7109375" style="5" customWidth="1"/>
    <col min="9992" max="9994" width="6.7109375" style="5" customWidth="1"/>
    <col min="9995" max="9996" width="8.7109375" style="5" customWidth="1"/>
    <col min="9997" max="9997" width="7.7109375" style="5" customWidth="1"/>
    <col min="9998" max="9998" width="8.7109375" style="5" customWidth="1"/>
    <col min="9999" max="10000" width="6.7109375" style="5" customWidth="1"/>
    <col min="10001" max="10001" width="8.7109375" style="5" customWidth="1"/>
    <col min="10002" max="10003" width="9.7109375" style="5" customWidth="1"/>
    <col min="10004" max="10004" width="11" style="5" bestFit="1" customWidth="1"/>
    <col min="10005" max="10007" width="9.140625" style="5"/>
    <col min="10008" max="10008" width="10.28515625" style="5" customWidth="1"/>
    <col min="10009" max="10235" width="9.140625" style="5"/>
    <col min="10236" max="10236" width="8.7109375" style="5" customWidth="1"/>
    <col min="10237" max="10237" width="10.7109375" style="5" customWidth="1"/>
    <col min="10238" max="10238" width="9.7109375" style="5" customWidth="1"/>
    <col min="10239" max="10239" width="9.5703125" style="5" customWidth="1"/>
    <col min="10240" max="10240" width="10.42578125" style="5" customWidth="1"/>
    <col min="10241" max="10241" width="8.7109375" style="5" customWidth="1"/>
    <col min="10242" max="10243" width="9.7109375" style="5" customWidth="1"/>
    <col min="10244" max="10244" width="8.7109375" style="5" customWidth="1"/>
    <col min="10245" max="10245" width="9.7109375" style="5" customWidth="1"/>
    <col min="10246" max="10246" width="8.7109375" style="5" customWidth="1"/>
    <col min="10247" max="10247" width="7.7109375" style="5" customWidth="1"/>
    <col min="10248" max="10250" width="6.7109375" style="5" customWidth="1"/>
    <col min="10251" max="10252" width="8.7109375" style="5" customWidth="1"/>
    <col min="10253" max="10253" width="7.7109375" style="5" customWidth="1"/>
    <col min="10254" max="10254" width="8.7109375" style="5" customWidth="1"/>
    <col min="10255" max="10256" width="6.7109375" style="5" customWidth="1"/>
    <col min="10257" max="10257" width="8.7109375" style="5" customWidth="1"/>
    <col min="10258" max="10259" width="9.7109375" style="5" customWidth="1"/>
    <col min="10260" max="10260" width="11" style="5" bestFit="1" customWidth="1"/>
    <col min="10261" max="10263" width="9.140625" style="5"/>
    <col min="10264" max="10264" width="10.28515625" style="5" customWidth="1"/>
    <col min="10265" max="10491" width="9.140625" style="5"/>
    <col min="10492" max="10492" width="8.7109375" style="5" customWidth="1"/>
    <col min="10493" max="10493" width="10.7109375" style="5" customWidth="1"/>
    <col min="10494" max="10494" width="9.7109375" style="5" customWidth="1"/>
    <col min="10495" max="10495" width="9.5703125" style="5" customWidth="1"/>
    <col min="10496" max="10496" width="10.42578125" style="5" customWidth="1"/>
    <col min="10497" max="10497" width="8.7109375" style="5" customWidth="1"/>
    <col min="10498" max="10499" width="9.7109375" style="5" customWidth="1"/>
    <col min="10500" max="10500" width="8.7109375" style="5" customWidth="1"/>
    <col min="10501" max="10501" width="9.7109375" style="5" customWidth="1"/>
    <col min="10502" max="10502" width="8.7109375" style="5" customWidth="1"/>
    <col min="10503" max="10503" width="7.7109375" style="5" customWidth="1"/>
    <col min="10504" max="10506" width="6.7109375" style="5" customWidth="1"/>
    <col min="10507" max="10508" width="8.7109375" style="5" customWidth="1"/>
    <col min="10509" max="10509" width="7.7109375" style="5" customWidth="1"/>
    <col min="10510" max="10510" width="8.7109375" style="5" customWidth="1"/>
    <col min="10511" max="10512" width="6.7109375" style="5" customWidth="1"/>
    <col min="10513" max="10513" width="8.7109375" style="5" customWidth="1"/>
    <col min="10514" max="10515" width="9.7109375" style="5" customWidth="1"/>
    <col min="10516" max="10516" width="11" style="5" bestFit="1" customWidth="1"/>
    <col min="10517" max="10519" width="9.140625" style="5"/>
    <col min="10520" max="10520" width="10.28515625" style="5" customWidth="1"/>
    <col min="10521" max="10747" width="9.140625" style="5"/>
    <col min="10748" max="10748" width="8.7109375" style="5" customWidth="1"/>
    <col min="10749" max="10749" width="10.7109375" style="5" customWidth="1"/>
    <col min="10750" max="10750" width="9.7109375" style="5" customWidth="1"/>
    <col min="10751" max="10751" width="9.5703125" style="5" customWidth="1"/>
    <col min="10752" max="10752" width="10.42578125" style="5" customWidth="1"/>
    <col min="10753" max="10753" width="8.7109375" style="5" customWidth="1"/>
    <col min="10754" max="10755" width="9.7109375" style="5" customWidth="1"/>
    <col min="10756" max="10756" width="8.7109375" style="5" customWidth="1"/>
    <col min="10757" max="10757" width="9.7109375" style="5" customWidth="1"/>
    <col min="10758" max="10758" width="8.7109375" style="5" customWidth="1"/>
    <col min="10759" max="10759" width="7.7109375" style="5" customWidth="1"/>
    <col min="10760" max="10762" width="6.7109375" style="5" customWidth="1"/>
    <col min="10763" max="10764" width="8.7109375" style="5" customWidth="1"/>
    <col min="10765" max="10765" width="7.7109375" style="5" customWidth="1"/>
    <col min="10766" max="10766" width="8.7109375" style="5" customWidth="1"/>
    <col min="10767" max="10768" width="6.7109375" style="5" customWidth="1"/>
    <col min="10769" max="10769" width="8.7109375" style="5" customWidth="1"/>
    <col min="10770" max="10771" width="9.7109375" style="5" customWidth="1"/>
    <col min="10772" max="10772" width="11" style="5" bestFit="1" customWidth="1"/>
    <col min="10773" max="10775" width="9.140625" style="5"/>
    <col min="10776" max="10776" width="10.28515625" style="5" customWidth="1"/>
    <col min="10777" max="11003" width="9.140625" style="5"/>
    <col min="11004" max="11004" width="8.7109375" style="5" customWidth="1"/>
    <col min="11005" max="11005" width="10.7109375" style="5" customWidth="1"/>
    <col min="11006" max="11006" width="9.7109375" style="5" customWidth="1"/>
    <col min="11007" max="11007" width="9.5703125" style="5" customWidth="1"/>
    <col min="11008" max="11008" width="10.42578125" style="5" customWidth="1"/>
    <col min="11009" max="11009" width="8.7109375" style="5" customWidth="1"/>
    <col min="11010" max="11011" width="9.7109375" style="5" customWidth="1"/>
    <col min="11012" max="11012" width="8.7109375" style="5" customWidth="1"/>
    <col min="11013" max="11013" width="9.7109375" style="5" customWidth="1"/>
    <col min="11014" max="11014" width="8.7109375" style="5" customWidth="1"/>
    <col min="11015" max="11015" width="7.7109375" style="5" customWidth="1"/>
    <col min="11016" max="11018" width="6.7109375" style="5" customWidth="1"/>
    <col min="11019" max="11020" width="8.7109375" style="5" customWidth="1"/>
    <col min="11021" max="11021" width="7.7109375" style="5" customWidth="1"/>
    <col min="11022" max="11022" width="8.7109375" style="5" customWidth="1"/>
    <col min="11023" max="11024" width="6.7109375" style="5" customWidth="1"/>
    <col min="11025" max="11025" width="8.7109375" style="5" customWidth="1"/>
    <col min="11026" max="11027" width="9.7109375" style="5" customWidth="1"/>
    <col min="11028" max="11028" width="11" style="5" bestFit="1" customWidth="1"/>
    <col min="11029" max="11031" width="9.140625" style="5"/>
    <col min="11032" max="11032" width="10.28515625" style="5" customWidth="1"/>
    <col min="11033" max="11259" width="9.140625" style="5"/>
    <col min="11260" max="11260" width="8.7109375" style="5" customWidth="1"/>
    <col min="11261" max="11261" width="10.7109375" style="5" customWidth="1"/>
    <col min="11262" max="11262" width="9.7109375" style="5" customWidth="1"/>
    <col min="11263" max="11263" width="9.5703125" style="5" customWidth="1"/>
    <col min="11264" max="11264" width="10.42578125" style="5" customWidth="1"/>
    <col min="11265" max="11265" width="8.7109375" style="5" customWidth="1"/>
    <col min="11266" max="11267" width="9.7109375" style="5" customWidth="1"/>
    <col min="11268" max="11268" width="8.7109375" style="5" customWidth="1"/>
    <col min="11269" max="11269" width="9.7109375" style="5" customWidth="1"/>
    <col min="11270" max="11270" width="8.7109375" style="5" customWidth="1"/>
    <col min="11271" max="11271" width="7.7109375" style="5" customWidth="1"/>
    <col min="11272" max="11274" width="6.7109375" style="5" customWidth="1"/>
    <col min="11275" max="11276" width="8.7109375" style="5" customWidth="1"/>
    <col min="11277" max="11277" width="7.7109375" style="5" customWidth="1"/>
    <col min="11278" max="11278" width="8.7109375" style="5" customWidth="1"/>
    <col min="11279" max="11280" width="6.7109375" style="5" customWidth="1"/>
    <col min="11281" max="11281" width="8.7109375" style="5" customWidth="1"/>
    <col min="11282" max="11283" width="9.7109375" style="5" customWidth="1"/>
    <col min="11284" max="11284" width="11" style="5" bestFit="1" customWidth="1"/>
    <col min="11285" max="11287" width="9.140625" style="5"/>
    <col min="11288" max="11288" width="10.28515625" style="5" customWidth="1"/>
    <col min="11289" max="11515" width="9.140625" style="5"/>
    <col min="11516" max="11516" width="8.7109375" style="5" customWidth="1"/>
    <col min="11517" max="11517" width="10.7109375" style="5" customWidth="1"/>
    <col min="11518" max="11518" width="9.7109375" style="5" customWidth="1"/>
    <col min="11519" max="11519" width="9.5703125" style="5" customWidth="1"/>
    <col min="11520" max="11520" width="10.42578125" style="5" customWidth="1"/>
    <col min="11521" max="11521" width="8.7109375" style="5" customWidth="1"/>
    <col min="11522" max="11523" width="9.7109375" style="5" customWidth="1"/>
    <col min="11524" max="11524" width="8.7109375" style="5" customWidth="1"/>
    <col min="11525" max="11525" width="9.7109375" style="5" customWidth="1"/>
    <col min="11526" max="11526" width="8.7109375" style="5" customWidth="1"/>
    <col min="11527" max="11527" width="7.7109375" style="5" customWidth="1"/>
    <col min="11528" max="11530" width="6.7109375" style="5" customWidth="1"/>
    <col min="11531" max="11532" width="8.7109375" style="5" customWidth="1"/>
    <col min="11533" max="11533" width="7.7109375" style="5" customWidth="1"/>
    <col min="11534" max="11534" width="8.7109375" style="5" customWidth="1"/>
    <col min="11535" max="11536" width="6.7109375" style="5" customWidth="1"/>
    <col min="11537" max="11537" width="8.7109375" style="5" customWidth="1"/>
    <col min="11538" max="11539" width="9.7109375" style="5" customWidth="1"/>
    <col min="11540" max="11540" width="11" style="5" bestFit="1" customWidth="1"/>
    <col min="11541" max="11543" width="9.140625" style="5"/>
    <col min="11544" max="11544" width="10.28515625" style="5" customWidth="1"/>
    <col min="11545" max="11771" width="9.140625" style="5"/>
    <col min="11772" max="11772" width="8.7109375" style="5" customWidth="1"/>
    <col min="11773" max="11773" width="10.7109375" style="5" customWidth="1"/>
    <col min="11774" max="11774" width="9.7109375" style="5" customWidth="1"/>
    <col min="11775" max="11775" width="9.5703125" style="5" customWidth="1"/>
    <col min="11776" max="11776" width="10.42578125" style="5" customWidth="1"/>
    <col min="11777" max="11777" width="8.7109375" style="5" customWidth="1"/>
    <col min="11778" max="11779" width="9.7109375" style="5" customWidth="1"/>
    <col min="11780" max="11780" width="8.7109375" style="5" customWidth="1"/>
    <col min="11781" max="11781" width="9.7109375" style="5" customWidth="1"/>
    <col min="11782" max="11782" width="8.7109375" style="5" customWidth="1"/>
    <col min="11783" max="11783" width="7.7109375" style="5" customWidth="1"/>
    <col min="11784" max="11786" width="6.7109375" style="5" customWidth="1"/>
    <col min="11787" max="11788" width="8.7109375" style="5" customWidth="1"/>
    <col min="11789" max="11789" width="7.7109375" style="5" customWidth="1"/>
    <col min="11790" max="11790" width="8.7109375" style="5" customWidth="1"/>
    <col min="11791" max="11792" width="6.7109375" style="5" customWidth="1"/>
    <col min="11793" max="11793" width="8.7109375" style="5" customWidth="1"/>
    <col min="11794" max="11795" width="9.7109375" style="5" customWidth="1"/>
    <col min="11796" max="11796" width="11" style="5" bestFit="1" customWidth="1"/>
    <col min="11797" max="11799" width="9.140625" style="5"/>
    <col min="11800" max="11800" width="10.28515625" style="5" customWidth="1"/>
    <col min="11801" max="12027" width="9.140625" style="5"/>
    <col min="12028" max="12028" width="8.7109375" style="5" customWidth="1"/>
    <col min="12029" max="12029" width="10.7109375" style="5" customWidth="1"/>
    <col min="12030" max="12030" width="9.7109375" style="5" customWidth="1"/>
    <col min="12031" max="12031" width="9.5703125" style="5" customWidth="1"/>
    <col min="12032" max="12032" width="10.42578125" style="5" customWidth="1"/>
    <col min="12033" max="12033" width="8.7109375" style="5" customWidth="1"/>
    <col min="12034" max="12035" width="9.7109375" style="5" customWidth="1"/>
    <col min="12036" max="12036" width="8.7109375" style="5" customWidth="1"/>
    <col min="12037" max="12037" width="9.7109375" style="5" customWidth="1"/>
    <col min="12038" max="12038" width="8.7109375" style="5" customWidth="1"/>
    <col min="12039" max="12039" width="7.7109375" style="5" customWidth="1"/>
    <col min="12040" max="12042" width="6.7109375" style="5" customWidth="1"/>
    <col min="12043" max="12044" width="8.7109375" style="5" customWidth="1"/>
    <col min="12045" max="12045" width="7.7109375" style="5" customWidth="1"/>
    <col min="12046" max="12046" width="8.7109375" style="5" customWidth="1"/>
    <col min="12047" max="12048" width="6.7109375" style="5" customWidth="1"/>
    <col min="12049" max="12049" width="8.7109375" style="5" customWidth="1"/>
    <col min="12050" max="12051" width="9.7109375" style="5" customWidth="1"/>
    <col min="12052" max="12052" width="11" style="5" bestFit="1" customWidth="1"/>
    <col min="12053" max="12055" width="9.140625" style="5"/>
    <col min="12056" max="12056" width="10.28515625" style="5" customWidth="1"/>
    <col min="12057" max="12283" width="9.140625" style="5"/>
    <col min="12284" max="12284" width="8.7109375" style="5" customWidth="1"/>
    <col min="12285" max="12285" width="10.7109375" style="5" customWidth="1"/>
    <col min="12286" max="12286" width="9.7109375" style="5" customWidth="1"/>
    <col min="12287" max="12287" width="9.5703125" style="5" customWidth="1"/>
    <col min="12288" max="12288" width="10.42578125" style="5" customWidth="1"/>
    <col min="12289" max="12289" width="8.7109375" style="5" customWidth="1"/>
    <col min="12290" max="12291" width="9.7109375" style="5" customWidth="1"/>
    <col min="12292" max="12292" width="8.7109375" style="5" customWidth="1"/>
    <col min="12293" max="12293" width="9.7109375" style="5" customWidth="1"/>
    <col min="12294" max="12294" width="8.7109375" style="5" customWidth="1"/>
    <col min="12295" max="12295" width="7.7109375" style="5" customWidth="1"/>
    <col min="12296" max="12298" width="6.7109375" style="5" customWidth="1"/>
    <col min="12299" max="12300" width="8.7109375" style="5" customWidth="1"/>
    <col min="12301" max="12301" width="7.7109375" style="5" customWidth="1"/>
    <col min="12302" max="12302" width="8.7109375" style="5" customWidth="1"/>
    <col min="12303" max="12304" width="6.7109375" style="5" customWidth="1"/>
    <col min="12305" max="12305" width="8.7109375" style="5" customWidth="1"/>
    <col min="12306" max="12307" width="9.7109375" style="5" customWidth="1"/>
    <col min="12308" max="12308" width="11" style="5" bestFit="1" customWidth="1"/>
    <col min="12309" max="12311" width="9.140625" style="5"/>
    <col min="12312" max="12312" width="10.28515625" style="5" customWidth="1"/>
    <col min="12313" max="12539" width="9.140625" style="5"/>
    <col min="12540" max="12540" width="8.7109375" style="5" customWidth="1"/>
    <col min="12541" max="12541" width="10.7109375" style="5" customWidth="1"/>
    <col min="12542" max="12542" width="9.7109375" style="5" customWidth="1"/>
    <col min="12543" max="12543" width="9.5703125" style="5" customWidth="1"/>
    <col min="12544" max="12544" width="10.42578125" style="5" customWidth="1"/>
    <col min="12545" max="12545" width="8.7109375" style="5" customWidth="1"/>
    <col min="12546" max="12547" width="9.7109375" style="5" customWidth="1"/>
    <col min="12548" max="12548" width="8.7109375" style="5" customWidth="1"/>
    <col min="12549" max="12549" width="9.7109375" style="5" customWidth="1"/>
    <col min="12550" max="12550" width="8.7109375" style="5" customWidth="1"/>
    <col min="12551" max="12551" width="7.7109375" style="5" customWidth="1"/>
    <col min="12552" max="12554" width="6.7109375" style="5" customWidth="1"/>
    <col min="12555" max="12556" width="8.7109375" style="5" customWidth="1"/>
    <col min="12557" max="12557" width="7.7109375" style="5" customWidth="1"/>
    <col min="12558" max="12558" width="8.7109375" style="5" customWidth="1"/>
    <col min="12559" max="12560" width="6.7109375" style="5" customWidth="1"/>
    <col min="12561" max="12561" width="8.7109375" style="5" customWidth="1"/>
    <col min="12562" max="12563" width="9.7109375" style="5" customWidth="1"/>
    <col min="12564" max="12564" width="11" style="5" bestFit="1" customWidth="1"/>
    <col min="12565" max="12567" width="9.140625" style="5"/>
    <col min="12568" max="12568" width="10.28515625" style="5" customWidth="1"/>
    <col min="12569" max="12795" width="9.140625" style="5"/>
    <col min="12796" max="12796" width="8.7109375" style="5" customWidth="1"/>
    <col min="12797" max="12797" width="10.7109375" style="5" customWidth="1"/>
    <col min="12798" max="12798" width="9.7109375" style="5" customWidth="1"/>
    <col min="12799" max="12799" width="9.5703125" style="5" customWidth="1"/>
    <col min="12800" max="12800" width="10.42578125" style="5" customWidth="1"/>
    <col min="12801" max="12801" width="8.7109375" style="5" customWidth="1"/>
    <col min="12802" max="12803" width="9.7109375" style="5" customWidth="1"/>
    <col min="12804" max="12804" width="8.7109375" style="5" customWidth="1"/>
    <col min="12805" max="12805" width="9.7109375" style="5" customWidth="1"/>
    <col min="12806" max="12806" width="8.7109375" style="5" customWidth="1"/>
    <col min="12807" max="12807" width="7.7109375" style="5" customWidth="1"/>
    <col min="12808" max="12810" width="6.7109375" style="5" customWidth="1"/>
    <col min="12811" max="12812" width="8.7109375" style="5" customWidth="1"/>
    <col min="12813" max="12813" width="7.7109375" style="5" customWidth="1"/>
    <col min="12814" max="12814" width="8.7109375" style="5" customWidth="1"/>
    <col min="12815" max="12816" width="6.7109375" style="5" customWidth="1"/>
    <col min="12817" max="12817" width="8.7109375" style="5" customWidth="1"/>
    <col min="12818" max="12819" width="9.7109375" style="5" customWidth="1"/>
    <col min="12820" max="12820" width="11" style="5" bestFit="1" customWidth="1"/>
    <col min="12821" max="12823" width="9.140625" style="5"/>
    <col min="12824" max="12824" width="10.28515625" style="5" customWidth="1"/>
    <col min="12825" max="13051" width="9.140625" style="5"/>
    <col min="13052" max="13052" width="8.7109375" style="5" customWidth="1"/>
    <col min="13053" max="13053" width="10.7109375" style="5" customWidth="1"/>
    <col min="13054" max="13054" width="9.7109375" style="5" customWidth="1"/>
    <col min="13055" max="13055" width="9.5703125" style="5" customWidth="1"/>
    <col min="13056" max="13056" width="10.42578125" style="5" customWidth="1"/>
    <col min="13057" max="13057" width="8.7109375" style="5" customWidth="1"/>
    <col min="13058" max="13059" width="9.7109375" style="5" customWidth="1"/>
    <col min="13060" max="13060" width="8.7109375" style="5" customWidth="1"/>
    <col min="13061" max="13061" width="9.7109375" style="5" customWidth="1"/>
    <col min="13062" max="13062" width="8.7109375" style="5" customWidth="1"/>
    <col min="13063" max="13063" width="7.7109375" style="5" customWidth="1"/>
    <col min="13064" max="13066" width="6.7109375" style="5" customWidth="1"/>
    <col min="13067" max="13068" width="8.7109375" style="5" customWidth="1"/>
    <col min="13069" max="13069" width="7.7109375" style="5" customWidth="1"/>
    <col min="13070" max="13070" width="8.7109375" style="5" customWidth="1"/>
    <col min="13071" max="13072" width="6.7109375" style="5" customWidth="1"/>
    <col min="13073" max="13073" width="8.7109375" style="5" customWidth="1"/>
    <col min="13074" max="13075" width="9.7109375" style="5" customWidth="1"/>
    <col min="13076" max="13076" width="11" style="5" bestFit="1" customWidth="1"/>
    <col min="13077" max="13079" width="9.140625" style="5"/>
    <col min="13080" max="13080" width="10.28515625" style="5" customWidth="1"/>
    <col min="13081" max="13307" width="9.140625" style="5"/>
    <col min="13308" max="13308" width="8.7109375" style="5" customWidth="1"/>
    <col min="13309" max="13309" width="10.7109375" style="5" customWidth="1"/>
    <col min="13310" max="13310" width="9.7109375" style="5" customWidth="1"/>
    <col min="13311" max="13311" width="9.5703125" style="5" customWidth="1"/>
    <col min="13312" max="13312" width="10.42578125" style="5" customWidth="1"/>
    <col min="13313" max="13313" width="8.7109375" style="5" customWidth="1"/>
    <col min="13314" max="13315" width="9.7109375" style="5" customWidth="1"/>
    <col min="13316" max="13316" width="8.7109375" style="5" customWidth="1"/>
    <col min="13317" max="13317" width="9.7109375" style="5" customWidth="1"/>
    <col min="13318" max="13318" width="8.7109375" style="5" customWidth="1"/>
    <col min="13319" max="13319" width="7.7109375" style="5" customWidth="1"/>
    <col min="13320" max="13322" width="6.7109375" style="5" customWidth="1"/>
    <col min="13323" max="13324" width="8.7109375" style="5" customWidth="1"/>
    <col min="13325" max="13325" width="7.7109375" style="5" customWidth="1"/>
    <col min="13326" max="13326" width="8.7109375" style="5" customWidth="1"/>
    <col min="13327" max="13328" width="6.7109375" style="5" customWidth="1"/>
    <col min="13329" max="13329" width="8.7109375" style="5" customWidth="1"/>
    <col min="13330" max="13331" width="9.7109375" style="5" customWidth="1"/>
    <col min="13332" max="13332" width="11" style="5" bestFit="1" customWidth="1"/>
    <col min="13333" max="13335" width="9.140625" style="5"/>
    <col min="13336" max="13336" width="10.28515625" style="5" customWidth="1"/>
    <col min="13337" max="13563" width="9.140625" style="5"/>
    <col min="13564" max="13564" width="8.7109375" style="5" customWidth="1"/>
    <col min="13565" max="13565" width="10.7109375" style="5" customWidth="1"/>
    <col min="13566" max="13566" width="9.7109375" style="5" customWidth="1"/>
    <col min="13567" max="13567" width="9.5703125" style="5" customWidth="1"/>
    <col min="13568" max="13568" width="10.42578125" style="5" customWidth="1"/>
    <col min="13569" max="13569" width="8.7109375" style="5" customWidth="1"/>
    <col min="13570" max="13571" width="9.7109375" style="5" customWidth="1"/>
    <col min="13572" max="13572" width="8.7109375" style="5" customWidth="1"/>
    <col min="13573" max="13573" width="9.7109375" style="5" customWidth="1"/>
    <col min="13574" max="13574" width="8.7109375" style="5" customWidth="1"/>
    <col min="13575" max="13575" width="7.7109375" style="5" customWidth="1"/>
    <col min="13576" max="13578" width="6.7109375" style="5" customWidth="1"/>
    <col min="13579" max="13580" width="8.7109375" style="5" customWidth="1"/>
    <col min="13581" max="13581" width="7.7109375" style="5" customWidth="1"/>
    <col min="13582" max="13582" width="8.7109375" style="5" customWidth="1"/>
    <col min="13583" max="13584" width="6.7109375" style="5" customWidth="1"/>
    <col min="13585" max="13585" width="8.7109375" style="5" customWidth="1"/>
    <col min="13586" max="13587" width="9.7109375" style="5" customWidth="1"/>
    <col min="13588" max="13588" width="11" style="5" bestFit="1" customWidth="1"/>
    <col min="13589" max="13591" width="9.140625" style="5"/>
    <col min="13592" max="13592" width="10.28515625" style="5" customWidth="1"/>
    <col min="13593" max="13819" width="9.140625" style="5"/>
    <col min="13820" max="13820" width="8.7109375" style="5" customWidth="1"/>
    <col min="13821" max="13821" width="10.7109375" style="5" customWidth="1"/>
    <col min="13822" max="13822" width="9.7109375" style="5" customWidth="1"/>
    <col min="13823" max="13823" width="9.5703125" style="5" customWidth="1"/>
    <col min="13824" max="13824" width="10.42578125" style="5" customWidth="1"/>
    <col min="13825" max="13825" width="8.7109375" style="5" customWidth="1"/>
    <col min="13826" max="13827" width="9.7109375" style="5" customWidth="1"/>
    <col min="13828" max="13828" width="8.7109375" style="5" customWidth="1"/>
    <col min="13829" max="13829" width="9.7109375" style="5" customWidth="1"/>
    <col min="13830" max="13830" width="8.7109375" style="5" customWidth="1"/>
    <col min="13831" max="13831" width="7.7109375" style="5" customWidth="1"/>
    <col min="13832" max="13834" width="6.7109375" style="5" customWidth="1"/>
    <col min="13835" max="13836" width="8.7109375" style="5" customWidth="1"/>
    <col min="13837" max="13837" width="7.7109375" style="5" customWidth="1"/>
    <col min="13838" max="13838" width="8.7109375" style="5" customWidth="1"/>
    <col min="13839" max="13840" width="6.7109375" style="5" customWidth="1"/>
    <col min="13841" max="13841" width="8.7109375" style="5" customWidth="1"/>
    <col min="13842" max="13843" width="9.7109375" style="5" customWidth="1"/>
    <col min="13844" max="13844" width="11" style="5" bestFit="1" customWidth="1"/>
    <col min="13845" max="13847" width="9.140625" style="5"/>
    <col min="13848" max="13848" width="10.28515625" style="5" customWidth="1"/>
    <col min="13849" max="14075" width="9.140625" style="5"/>
    <col min="14076" max="14076" width="8.7109375" style="5" customWidth="1"/>
    <col min="14077" max="14077" width="10.7109375" style="5" customWidth="1"/>
    <col min="14078" max="14078" width="9.7109375" style="5" customWidth="1"/>
    <col min="14079" max="14079" width="9.5703125" style="5" customWidth="1"/>
    <col min="14080" max="14080" width="10.42578125" style="5" customWidth="1"/>
    <col min="14081" max="14081" width="8.7109375" style="5" customWidth="1"/>
    <col min="14082" max="14083" width="9.7109375" style="5" customWidth="1"/>
    <col min="14084" max="14084" width="8.7109375" style="5" customWidth="1"/>
    <col min="14085" max="14085" width="9.7109375" style="5" customWidth="1"/>
    <col min="14086" max="14086" width="8.7109375" style="5" customWidth="1"/>
    <col min="14087" max="14087" width="7.7109375" style="5" customWidth="1"/>
    <col min="14088" max="14090" width="6.7109375" style="5" customWidth="1"/>
    <col min="14091" max="14092" width="8.7109375" style="5" customWidth="1"/>
    <col min="14093" max="14093" width="7.7109375" style="5" customWidth="1"/>
    <col min="14094" max="14094" width="8.7109375" style="5" customWidth="1"/>
    <col min="14095" max="14096" width="6.7109375" style="5" customWidth="1"/>
    <col min="14097" max="14097" width="8.7109375" style="5" customWidth="1"/>
    <col min="14098" max="14099" width="9.7109375" style="5" customWidth="1"/>
    <col min="14100" max="14100" width="11" style="5" bestFit="1" customWidth="1"/>
    <col min="14101" max="14103" width="9.140625" style="5"/>
    <col min="14104" max="14104" width="10.28515625" style="5" customWidth="1"/>
    <col min="14105" max="14331" width="9.140625" style="5"/>
    <col min="14332" max="14332" width="8.7109375" style="5" customWidth="1"/>
    <col min="14333" max="14333" width="10.7109375" style="5" customWidth="1"/>
    <col min="14334" max="14334" width="9.7109375" style="5" customWidth="1"/>
    <col min="14335" max="14335" width="9.5703125" style="5" customWidth="1"/>
    <col min="14336" max="14336" width="10.42578125" style="5" customWidth="1"/>
    <col min="14337" max="14337" width="8.7109375" style="5" customWidth="1"/>
    <col min="14338" max="14339" width="9.7109375" style="5" customWidth="1"/>
    <col min="14340" max="14340" width="8.7109375" style="5" customWidth="1"/>
    <col min="14341" max="14341" width="9.7109375" style="5" customWidth="1"/>
    <col min="14342" max="14342" width="8.7109375" style="5" customWidth="1"/>
    <col min="14343" max="14343" width="7.7109375" style="5" customWidth="1"/>
    <col min="14344" max="14346" width="6.7109375" style="5" customWidth="1"/>
    <col min="14347" max="14348" width="8.7109375" style="5" customWidth="1"/>
    <col min="14349" max="14349" width="7.7109375" style="5" customWidth="1"/>
    <col min="14350" max="14350" width="8.7109375" style="5" customWidth="1"/>
    <col min="14351" max="14352" width="6.7109375" style="5" customWidth="1"/>
    <col min="14353" max="14353" width="8.7109375" style="5" customWidth="1"/>
    <col min="14354" max="14355" width="9.7109375" style="5" customWidth="1"/>
    <col min="14356" max="14356" width="11" style="5" bestFit="1" customWidth="1"/>
    <col min="14357" max="14359" width="9.140625" style="5"/>
    <col min="14360" max="14360" width="10.28515625" style="5" customWidth="1"/>
    <col min="14361" max="14587" width="9.140625" style="5"/>
    <col min="14588" max="14588" width="8.7109375" style="5" customWidth="1"/>
    <col min="14589" max="14589" width="10.7109375" style="5" customWidth="1"/>
    <col min="14590" max="14590" width="9.7109375" style="5" customWidth="1"/>
    <col min="14591" max="14591" width="9.5703125" style="5" customWidth="1"/>
    <col min="14592" max="14592" width="10.42578125" style="5" customWidth="1"/>
    <col min="14593" max="14593" width="8.7109375" style="5" customWidth="1"/>
    <col min="14594" max="14595" width="9.7109375" style="5" customWidth="1"/>
    <col min="14596" max="14596" width="8.7109375" style="5" customWidth="1"/>
    <col min="14597" max="14597" width="9.7109375" style="5" customWidth="1"/>
    <col min="14598" max="14598" width="8.7109375" style="5" customWidth="1"/>
    <col min="14599" max="14599" width="7.7109375" style="5" customWidth="1"/>
    <col min="14600" max="14602" width="6.7109375" style="5" customWidth="1"/>
    <col min="14603" max="14604" width="8.7109375" style="5" customWidth="1"/>
    <col min="14605" max="14605" width="7.7109375" style="5" customWidth="1"/>
    <col min="14606" max="14606" width="8.7109375" style="5" customWidth="1"/>
    <col min="14607" max="14608" width="6.7109375" style="5" customWidth="1"/>
    <col min="14609" max="14609" width="8.7109375" style="5" customWidth="1"/>
    <col min="14610" max="14611" width="9.7109375" style="5" customWidth="1"/>
    <col min="14612" max="14612" width="11" style="5" bestFit="1" customWidth="1"/>
    <col min="14613" max="14615" width="9.140625" style="5"/>
    <col min="14616" max="14616" width="10.28515625" style="5" customWidth="1"/>
    <col min="14617" max="14843" width="9.140625" style="5"/>
    <col min="14844" max="14844" width="8.7109375" style="5" customWidth="1"/>
    <col min="14845" max="14845" width="10.7109375" style="5" customWidth="1"/>
    <col min="14846" max="14846" width="9.7109375" style="5" customWidth="1"/>
    <col min="14847" max="14847" width="9.5703125" style="5" customWidth="1"/>
    <col min="14848" max="14848" width="10.42578125" style="5" customWidth="1"/>
    <col min="14849" max="14849" width="8.7109375" style="5" customWidth="1"/>
    <col min="14850" max="14851" width="9.7109375" style="5" customWidth="1"/>
    <col min="14852" max="14852" width="8.7109375" style="5" customWidth="1"/>
    <col min="14853" max="14853" width="9.7109375" style="5" customWidth="1"/>
    <col min="14854" max="14854" width="8.7109375" style="5" customWidth="1"/>
    <col min="14855" max="14855" width="7.7109375" style="5" customWidth="1"/>
    <col min="14856" max="14858" width="6.7109375" style="5" customWidth="1"/>
    <col min="14859" max="14860" width="8.7109375" style="5" customWidth="1"/>
    <col min="14861" max="14861" width="7.7109375" style="5" customWidth="1"/>
    <col min="14862" max="14862" width="8.7109375" style="5" customWidth="1"/>
    <col min="14863" max="14864" width="6.7109375" style="5" customWidth="1"/>
    <col min="14865" max="14865" width="8.7109375" style="5" customWidth="1"/>
    <col min="14866" max="14867" width="9.7109375" style="5" customWidth="1"/>
    <col min="14868" max="14868" width="11" style="5" bestFit="1" customWidth="1"/>
    <col min="14869" max="14871" width="9.140625" style="5"/>
    <col min="14872" max="14872" width="10.28515625" style="5" customWidth="1"/>
    <col min="14873" max="15099" width="9.140625" style="5"/>
    <col min="15100" max="15100" width="8.7109375" style="5" customWidth="1"/>
    <col min="15101" max="15101" width="10.7109375" style="5" customWidth="1"/>
    <col min="15102" max="15102" width="9.7109375" style="5" customWidth="1"/>
    <col min="15103" max="15103" width="9.5703125" style="5" customWidth="1"/>
    <col min="15104" max="15104" width="10.42578125" style="5" customWidth="1"/>
    <col min="15105" max="15105" width="8.7109375" style="5" customWidth="1"/>
    <col min="15106" max="15107" width="9.7109375" style="5" customWidth="1"/>
    <col min="15108" max="15108" width="8.7109375" style="5" customWidth="1"/>
    <col min="15109" max="15109" width="9.7109375" style="5" customWidth="1"/>
    <col min="15110" max="15110" width="8.7109375" style="5" customWidth="1"/>
    <col min="15111" max="15111" width="7.7109375" style="5" customWidth="1"/>
    <col min="15112" max="15114" width="6.7109375" style="5" customWidth="1"/>
    <col min="15115" max="15116" width="8.7109375" style="5" customWidth="1"/>
    <col min="15117" max="15117" width="7.7109375" style="5" customWidth="1"/>
    <col min="15118" max="15118" width="8.7109375" style="5" customWidth="1"/>
    <col min="15119" max="15120" width="6.7109375" style="5" customWidth="1"/>
    <col min="15121" max="15121" width="8.7109375" style="5" customWidth="1"/>
    <col min="15122" max="15123" width="9.7109375" style="5" customWidth="1"/>
    <col min="15124" max="15124" width="11" style="5" bestFit="1" customWidth="1"/>
    <col min="15125" max="15127" width="9.140625" style="5"/>
    <col min="15128" max="15128" width="10.28515625" style="5" customWidth="1"/>
    <col min="15129" max="15355" width="9.140625" style="5"/>
    <col min="15356" max="15356" width="8.7109375" style="5" customWidth="1"/>
    <col min="15357" max="15357" width="10.7109375" style="5" customWidth="1"/>
    <col min="15358" max="15358" width="9.7109375" style="5" customWidth="1"/>
    <col min="15359" max="15359" width="9.5703125" style="5" customWidth="1"/>
    <col min="15360" max="15360" width="10.42578125" style="5" customWidth="1"/>
    <col min="15361" max="15361" width="8.7109375" style="5" customWidth="1"/>
    <col min="15362" max="15363" width="9.7109375" style="5" customWidth="1"/>
    <col min="15364" max="15364" width="8.7109375" style="5" customWidth="1"/>
    <col min="15365" max="15365" width="9.7109375" style="5" customWidth="1"/>
    <col min="15366" max="15366" width="8.7109375" style="5" customWidth="1"/>
    <col min="15367" max="15367" width="7.7109375" style="5" customWidth="1"/>
    <col min="15368" max="15370" width="6.7109375" style="5" customWidth="1"/>
    <col min="15371" max="15372" width="8.7109375" style="5" customWidth="1"/>
    <col min="15373" max="15373" width="7.7109375" style="5" customWidth="1"/>
    <col min="15374" max="15374" width="8.7109375" style="5" customWidth="1"/>
    <col min="15375" max="15376" width="6.7109375" style="5" customWidth="1"/>
    <col min="15377" max="15377" width="8.7109375" style="5" customWidth="1"/>
    <col min="15378" max="15379" width="9.7109375" style="5" customWidth="1"/>
    <col min="15380" max="15380" width="11" style="5" bestFit="1" customWidth="1"/>
    <col min="15381" max="15383" width="9.140625" style="5"/>
    <col min="15384" max="15384" width="10.28515625" style="5" customWidth="1"/>
    <col min="15385" max="15611" width="9.140625" style="5"/>
    <col min="15612" max="15612" width="8.7109375" style="5" customWidth="1"/>
    <col min="15613" max="15613" width="10.7109375" style="5" customWidth="1"/>
    <col min="15614" max="15614" width="9.7109375" style="5" customWidth="1"/>
    <col min="15615" max="15615" width="9.5703125" style="5" customWidth="1"/>
    <col min="15616" max="15616" width="10.42578125" style="5" customWidth="1"/>
    <col min="15617" max="15617" width="8.7109375" style="5" customWidth="1"/>
    <col min="15618" max="15619" width="9.7109375" style="5" customWidth="1"/>
    <col min="15620" max="15620" width="8.7109375" style="5" customWidth="1"/>
    <col min="15621" max="15621" width="9.7109375" style="5" customWidth="1"/>
    <col min="15622" max="15622" width="8.7109375" style="5" customWidth="1"/>
    <col min="15623" max="15623" width="7.7109375" style="5" customWidth="1"/>
    <col min="15624" max="15626" width="6.7109375" style="5" customWidth="1"/>
    <col min="15627" max="15628" width="8.7109375" style="5" customWidth="1"/>
    <col min="15629" max="15629" width="7.7109375" style="5" customWidth="1"/>
    <col min="15630" max="15630" width="8.7109375" style="5" customWidth="1"/>
    <col min="15631" max="15632" width="6.7109375" style="5" customWidth="1"/>
    <col min="15633" max="15633" width="8.7109375" style="5" customWidth="1"/>
    <col min="15634" max="15635" width="9.7109375" style="5" customWidth="1"/>
    <col min="15636" max="15636" width="11" style="5" bestFit="1" customWidth="1"/>
    <col min="15637" max="15639" width="9.140625" style="5"/>
    <col min="15640" max="15640" width="10.28515625" style="5" customWidth="1"/>
    <col min="15641" max="15867" width="9.140625" style="5"/>
    <col min="15868" max="15868" width="8.7109375" style="5" customWidth="1"/>
    <col min="15869" max="15869" width="10.7109375" style="5" customWidth="1"/>
    <col min="15870" max="15870" width="9.7109375" style="5" customWidth="1"/>
    <col min="15871" max="15871" width="9.5703125" style="5" customWidth="1"/>
    <col min="15872" max="15872" width="10.42578125" style="5" customWidth="1"/>
    <col min="15873" max="15873" width="8.7109375" style="5" customWidth="1"/>
    <col min="15874" max="15875" width="9.7109375" style="5" customWidth="1"/>
    <col min="15876" max="15876" width="8.7109375" style="5" customWidth="1"/>
    <col min="15877" max="15877" width="9.7109375" style="5" customWidth="1"/>
    <col min="15878" max="15878" width="8.7109375" style="5" customWidth="1"/>
    <col min="15879" max="15879" width="7.7109375" style="5" customWidth="1"/>
    <col min="15880" max="15882" width="6.7109375" style="5" customWidth="1"/>
    <col min="15883" max="15884" width="8.7109375" style="5" customWidth="1"/>
    <col min="15885" max="15885" width="7.7109375" style="5" customWidth="1"/>
    <col min="15886" max="15886" width="8.7109375" style="5" customWidth="1"/>
    <col min="15887" max="15888" width="6.7109375" style="5" customWidth="1"/>
    <col min="15889" max="15889" width="8.7109375" style="5" customWidth="1"/>
    <col min="15890" max="15891" width="9.7109375" style="5" customWidth="1"/>
    <col min="15892" max="15892" width="11" style="5" bestFit="1" customWidth="1"/>
    <col min="15893" max="15895" width="9.140625" style="5"/>
    <col min="15896" max="15896" width="10.28515625" style="5" customWidth="1"/>
    <col min="15897" max="16123" width="9.140625" style="5"/>
    <col min="16124" max="16124" width="8.7109375" style="5" customWidth="1"/>
    <col min="16125" max="16125" width="10.7109375" style="5" customWidth="1"/>
    <col min="16126" max="16126" width="9.7109375" style="5" customWidth="1"/>
    <col min="16127" max="16127" width="9.5703125" style="5" customWidth="1"/>
    <col min="16128" max="16128" width="10.42578125" style="5" customWidth="1"/>
    <col min="16129" max="16129" width="8.7109375" style="5" customWidth="1"/>
    <col min="16130" max="16131" width="9.7109375" style="5" customWidth="1"/>
    <col min="16132" max="16132" width="8.7109375" style="5" customWidth="1"/>
    <col min="16133" max="16133" width="9.7109375" style="5" customWidth="1"/>
    <col min="16134" max="16134" width="8.7109375" style="5" customWidth="1"/>
    <col min="16135" max="16135" width="7.7109375" style="5" customWidth="1"/>
    <col min="16136" max="16138" width="6.7109375" style="5" customWidth="1"/>
    <col min="16139" max="16140" width="8.7109375" style="5" customWidth="1"/>
    <col min="16141" max="16141" width="7.7109375" style="5" customWidth="1"/>
    <col min="16142" max="16142" width="8.7109375" style="5" customWidth="1"/>
    <col min="16143" max="16144" width="6.7109375" style="5" customWidth="1"/>
    <col min="16145" max="16145" width="8.7109375" style="5" customWidth="1"/>
    <col min="16146" max="16147" width="9.7109375" style="5" customWidth="1"/>
    <col min="16148" max="16148" width="11" style="5" bestFit="1" customWidth="1"/>
    <col min="16149" max="16151" width="9.140625" style="5"/>
    <col min="16152" max="16152" width="10.28515625" style="5" customWidth="1"/>
    <col min="16153" max="16384" width="9.140625" style="5"/>
  </cols>
  <sheetData>
    <row r="1" spans="1:36" ht="15">
      <c r="A1" s="1"/>
      <c r="B1" s="1"/>
      <c r="C1" s="1"/>
      <c r="D1" s="2"/>
      <c r="E1" s="2"/>
      <c r="F1" s="2"/>
      <c r="G1" s="3"/>
      <c r="H1" s="2"/>
      <c r="I1" s="1"/>
      <c r="J1" s="3"/>
      <c r="K1" s="4"/>
    </row>
    <row r="2" spans="1:36" ht="15">
      <c r="A2" s="1"/>
      <c r="B2" s="1"/>
      <c r="C2" s="1"/>
      <c r="D2" s="2"/>
      <c r="E2" s="2"/>
      <c r="F2" s="2"/>
      <c r="G2" s="3"/>
      <c r="H2" s="2"/>
      <c r="I2" s="1"/>
      <c r="J2" s="3"/>
      <c r="K2" s="4"/>
    </row>
    <row r="3" spans="1:36" ht="18.75">
      <c r="A3" s="150" t="s">
        <v>75</v>
      </c>
      <c r="B3" s="150"/>
      <c r="C3" s="150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36" ht="19.5" thickBot="1">
      <c r="A4" s="64"/>
      <c r="B4" s="64"/>
      <c r="C4" s="64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</row>
    <row r="5" spans="1:36" ht="15.75" customHeight="1">
      <c r="A5" s="112" t="s">
        <v>48</v>
      </c>
      <c r="B5" s="161" t="s">
        <v>72</v>
      </c>
      <c r="C5" s="161" t="s">
        <v>73</v>
      </c>
      <c r="D5" s="152" t="s">
        <v>38</v>
      </c>
      <c r="E5" s="155" t="s">
        <v>39</v>
      </c>
      <c r="F5" s="158" t="s">
        <v>40</v>
      </c>
      <c r="G5" s="161" t="s">
        <v>3</v>
      </c>
      <c r="H5" s="134" t="s">
        <v>4</v>
      </c>
      <c r="I5" s="134" t="s">
        <v>5</v>
      </c>
      <c r="J5" s="137" t="s">
        <v>6</v>
      </c>
      <c r="K5" s="147" t="s">
        <v>41</v>
      </c>
      <c r="L5" s="134" t="s">
        <v>8</v>
      </c>
      <c r="M5" s="137" t="s">
        <v>42</v>
      </c>
      <c r="N5" s="134" t="s">
        <v>10</v>
      </c>
      <c r="O5" s="147" t="s">
        <v>43</v>
      </c>
      <c r="P5" s="147" t="s">
        <v>44</v>
      </c>
      <c r="Q5" s="147" t="s">
        <v>45</v>
      </c>
      <c r="R5" s="134" t="s">
        <v>14</v>
      </c>
      <c r="S5" s="134" t="s">
        <v>15</v>
      </c>
      <c r="T5" s="134" t="s">
        <v>16</v>
      </c>
      <c r="U5" s="137" t="s">
        <v>46</v>
      </c>
      <c r="V5" s="140" t="s">
        <v>18</v>
      </c>
      <c r="W5" s="137" t="s">
        <v>47</v>
      </c>
      <c r="X5" s="147" t="s">
        <v>20</v>
      </c>
      <c r="Y5" s="166" t="s">
        <v>21</v>
      </c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</row>
    <row r="6" spans="1:36" ht="15.75">
      <c r="A6" s="113"/>
      <c r="B6" s="169"/>
      <c r="C6" s="169"/>
      <c r="D6" s="153"/>
      <c r="E6" s="156"/>
      <c r="F6" s="159"/>
      <c r="G6" s="162"/>
      <c r="H6" s="164"/>
      <c r="I6" s="164"/>
      <c r="J6" s="146"/>
      <c r="K6" s="165"/>
      <c r="L6" s="144"/>
      <c r="M6" s="146"/>
      <c r="N6" s="135"/>
      <c r="O6" s="148"/>
      <c r="P6" s="148"/>
      <c r="Q6" s="148"/>
      <c r="R6" s="135"/>
      <c r="S6" s="164"/>
      <c r="T6" s="135"/>
      <c r="U6" s="138"/>
      <c r="V6" s="141"/>
      <c r="W6" s="138"/>
      <c r="X6" s="148"/>
      <c r="Y6" s="16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16.5" thickBot="1">
      <c r="A7" s="114"/>
      <c r="B7" s="170"/>
      <c r="C7" s="170"/>
      <c r="D7" s="154"/>
      <c r="E7" s="157"/>
      <c r="F7" s="160"/>
      <c r="G7" s="163"/>
      <c r="H7" s="136"/>
      <c r="I7" s="136"/>
      <c r="J7" s="143"/>
      <c r="K7" s="149"/>
      <c r="L7" s="145"/>
      <c r="M7" s="143"/>
      <c r="N7" s="145"/>
      <c r="O7" s="149"/>
      <c r="P7" s="149"/>
      <c r="Q7" s="145"/>
      <c r="R7" s="171"/>
      <c r="S7" s="136"/>
      <c r="T7" s="136"/>
      <c r="U7" s="139"/>
      <c r="V7" s="142"/>
      <c r="W7" s="143"/>
      <c r="X7" s="149"/>
      <c r="Y7" s="168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20.100000000000001" customHeight="1">
      <c r="A8" s="60" t="s">
        <v>49</v>
      </c>
      <c r="B8" s="73">
        <f>'замеры расчет'!C8</f>
        <v>0</v>
      </c>
      <c r="C8" s="73">
        <f>'замеры расчет'!E8</f>
        <v>3600.0000000021828</v>
      </c>
      <c r="D8" s="57">
        <f>B8+C8</f>
        <v>3600.0000000021828</v>
      </c>
      <c r="E8" s="57">
        <f>D8-F8</f>
        <v>2004.3800000014933</v>
      </c>
      <c r="F8" s="57">
        <f>SUM(G8:Y8)</f>
        <v>1595.6200000006895</v>
      </c>
      <c r="G8" s="20">
        <f>'замеры расчет'!G8</f>
        <v>342.00000000091677</v>
      </c>
      <c r="H8" s="20">
        <f>'замеры расчет'!I8</f>
        <v>36.000000000003638</v>
      </c>
      <c r="I8" s="22">
        <f>'замеры расчет'!K8</f>
        <v>10</v>
      </c>
      <c r="J8" s="20">
        <f>'замеры расчет'!M8</f>
        <v>143.99999999986903</v>
      </c>
      <c r="K8" s="23">
        <f>'замеры расчет'!O8</f>
        <v>15.619999999980791</v>
      </c>
      <c r="L8" s="18">
        <f>'замеры расчет'!Q8+'замеры расчет'!S8</f>
        <v>329.99999999929059</v>
      </c>
      <c r="M8" s="18">
        <f>'замеры расчет'!U8</f>
        <v>161.99999999985266</v>
      </c>
      <c r="N8" s="22">
        <f>'замеры расчет'!W8</f>
        <v>5</v>
      </c>
      <c r="O8" s="22">
        <f>'замеры расчет'!Y8</f>
        <v>0</v>
      </c>
      <c r="P8" s="22">
        <f>'замеры расчет'!AA8</f>
        <v>0</v>
      </c>
      <c r="Q8" s="22">
        <f>'замеры расчет'!AC8</f>
        <v>31.999999999970896</v>
      </c>
      <c r="R8" s="20">
        <f>'замеры расчет'!AE8+'замеры расчет'!AG8+'замеры расчет'!AI8+'замеры расчет'!AK8</f>
        <v>462.00000000080763</v>
      </c>
      <c r="S8" s="20">
        <f>'замеры расчет'!AM8+'замеры расчет'!AO8</f>
        <v>0</v>
      </c>
      <c r="T8" s="22">
        <f>'замеры расчет'!AQ8</f>
        <v>8</v>
      </c>
      <c r="U8" s="22">
        <f>'замеры расчет'!AS8</f>
        <v>0</v>
      </c>
      <c r="V8" s="22">
        <f>'замеры расчет'!AU8</f>
        <v>0</v>
      </c>
      <c r="W8" s="22">
        <f>'замеры расчет'!AW8</f>
        <v>0</v>
      </c>
      <c r="X8" s="22">
        <f>'замеры расчет'!AY8</f>
        <v>4</v>
      </c>
      <c r="Y8" s="71">
        <f>'замеры расчет'!BA8+'замеры расчет'!BC8</f>
        <v>44.999999999997442</v>
      </c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20.100000000000001" customHeight="1">
      <c r="A9" s="60" t="s">
        <v>50</v>
      </c>
      <c r="B9" s="73">
        <f>'замеры расчет'!C9</f>
        <v>0</v>
      </c>
      <c r="C9" s="73">
        <f>'замеры расчет'!E9</f>
        <v>3599.9999999912689</v>
      </c>
      <c r="D9" s="57">
        <f t="shared" ref="D9:D31" si="0">B9+C9</f>
        <v>3599.9999999912689</v>
      </c>
      <c r="E9" s="57">
        <f t="shared" ref="E9:E31" si="1">D9-F9</f>
        <v>2318.5799999885285</v>
      </c>
      <c r="F9" s="57">
        <f t="shared" ref="F9:F31" si="2">SUM(G9:Y9)</f>
        <v>1281.4200000027406</v>
      </c>
      <c r="G9" s="20">
        <f>'замеры расчет'!G9</f>
        <v>225</v>
      </c>
      <c r="H9" s="20">
        <f>'замеры расчет'!I9</f>
        <v>0</v>
      </c>
      <c r="I9" s="22">
        <f>'замеры расчет'!K9</f>
        <v>10</v>
      </c>
      <c r="J9" s="20">
        <f>'замеры расчет'!M9</f>
        <v>88.19999999996071</v>
      </c>
      <c r="K9" s="23">
        <f>'замеры расчет'!O9</f>
        <v>15.620000000017171</v>
      </c>
      <c r="L9" s="18">
        <f>'замеры расчет'!Q9+'замеры расчет'!S9</f>
        <v>330.00000000229193</v>
      </c>
      <c r="M9" s="18">
        <f>'замеры расчет'!U9</f>
        <v>81.000000000130967</v>
      </c>
      <c r="N9" s="22">
        <f>'замеры расчет'!W9</f>
        <v>5</v>
      </c>
      <c r="O9" s="22">
        <f>'замеры расчет'!Y9</f>
        <v>0</v>
      </c>
      <c r="P9" s="22">
        <f>'замеры расчет'!AA9</f>
        <v>0</v>
      </c>
      <c r="Q9" s="22">
        <f>'замеры расчет'!AC9</f>
        <v>40</v>
      </c>
      <c r="R9" s="20">
        <f>'замеры расчет'!AE9+'замеры расчет'!AG9+'замеры расчет'!AI9+'замеры расчет'!AK9</f>
        <v>435.60000000034051</v>
      </c>
      <c r="S9" s="20">
        <f>'замеры расчет'!AM9+'замеры расчет'!AO9</f>
        <v>0</v>
      </c>
      <c r="T9" s="22">
        <f>'замеры расчет'!AQ9</f>
        <v>8</v>
      </c>
      <c r="U9" s="22">
        <f>'замеры расчет'!AS9</f>
        <v>0</v>
      </c>
      <c r="V9" s="22">
        <f>'замеры расчет'!AU9</f>
        <v>2</v>
      </c>
      <c r="W9" s="22">
        <f>'замеры расчет'!AW9</f>
        <v>0</v>
      </c>
      <c r="X9" s="22">
        <f>'замеры расчет'!AY9</f>
        <v>5</v>
      </c>
      <c r="Y9" s="71">
        <f>'замеры расчет'!BA9+'замеры расчет'!BC9</f>
        <v>35.999999999999233</v>
      </c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</row>
    <row r="10" spans="1:36" ht="20.100000000000001" customHeight="1">
      <c r="A10" s="60" t="s">
        <v>51</v>
      </c>
      <c r="B10" s="73">
        <f>'замеры расчет'!C10</f>
        <v>0</v>
      </c>
      <c r="C10" s="73">
        <f>'замеры расчет'!E10</f>
        <v>2400.0000000087311</v>
      </c>
      <c r="D10" s="57">
        <f t="shared" si="0"/>
        <v>2400.0000000087311</v>
      </c>
      <c r="E10" s="57">
        <f t="shared" si="1"/>
        <v>1075.7800000120167</v>
      </c>
      <c r="F10" s="57">
        <f t="shared" si="2"/>
        <v>1324.2199999967145</v>
      </c>
      <c r="G10" s="20">
        <f>'замеры расчет'!G10</f>
        <v>259.199999998782</v>
      </c>
      <c r="H10" s="20">
        <f>'замеры расчет'!I10</f>
        <v>36.000000000003638</v>
      </c>
      <c r="I10" s="22">
        <f>'замеры расчет'!K10</f>
        <v>8.000000000001819</v>
      </c>
      <c r="J10" s="20">
        <f>'замеры расчет'!M10</f>
        <v>106.19999999953507</v>
      </c>
      <c r="K10" s="23">
        <f>'замеры расчет'!O10</f>
        <v>14.619999999995343</v>
      </c>
      <c r="L10" s="18">
        <f>'замеры расчет'!Q10+'замеры расчет'!S10</f>
        <v>299.99999999972715</v>
      </c>
      <c r="M10" s="18">
        <f>'замеры расчет'!U10</f>
        <v>71.999999999934516</v>
      </c>
      <c r="N10" s="22">
        <f>'замеры расчет'!W10</f>
        <v>5</v>
      </c>
      <c r="O10" s="22">
        <f>'замеры расчет'!Y10</f>
        <v>0</v>
      </c>
      <c r="P10" s="22">
        <f>'замеры расчет'!AA10</f>
        <v>0</v>
      </c>
      <c r="Q10" s="22">
        <f>'замеры расчет'!AC10</f>
        <v>31.999999999970896</v>
      </c>
      <c r="R10" s="20">
        <f>'замеры расчет'!AE10+'замеры расчет'!AG10+'замеры расчет'!AI10+'замеры расчет'!AK10</f>
        <v>433.19999999876018</v>
      </c>
      <c r="S10" s="20">
        <f>'замеры расчет'!AM10+'замеры расчет'!AO10</f>
        <v>0</v>
      </c>
      <c r="T10" s="22">
        <f>'замеры расчет'!AQ10</f>
        <v>8</v>
      </c>
      <c r="U10" s="22">
        <f>'замеры расчет'!AS10</f>
        <v>0</v>
      </c>
      <c r="V10" s="22">
        <f>'замеры расчет'!AU10</f>
        <v>2</v>
      </c>
      <c r="W10" s="22">
        <f>'замеры расчет'!AW10</f>
        <v>0</v>
      </c>
      <c r="X10" s="22">
        <f>'замеры расчет'!AY10</f>
        <v>3</v>
      </c>
      <c r="Y10" s="71">
        <f>'замеры расчет'!BA10+'замеры расчет'!BC10</f>
        <v>45.000000000003837</v>
      </c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</row>
    <row r="11" spans="1:36" ht="20.100000000000001" customHeight="1">
      <c r="A11" s="60" t="s">
        <v>74</v>
      </c>
      <c r="B11" s="73">
        <f>'замеры расчет'!C11</f>
        <v>0</v>
      </c>
      <c r="C11" s="73">
        <f>'замеры расчет'!E11</f>
        <v>3599.9999999912689</v>
      </c>
      <c r="D11" s="57">
        <f t="shared" si="0"/>
        <v>3599.9999999912689</v>
      </c>
      <c r="E11" s="57">
        <f t="shared" si="1"/>
        <v>2279.5799999904571</v>
      </c>
      <c r="F11" s="57">
        <f t="shared" si="2"/>
        <v>1320.4200000008118</v>
      </c>
      <c r="G11" s="20">
        <f>'замеры расчет'!G11</f>
        <v>214.20000000107393</v>
      </c>
      <c r="H11" s="20">
        <f>'замеры расчет'!I11</f>
        <v>0</v>
      </c>
      <c r="I11" s="22">
        <f>'замеры расчет'!K11</f>
        <v>7.999999999992724</v>
      </c>
      <c r="J11" s="20">
        <f>'замеры расчет'!M11</f>
        <v>90.000000000327418</v>
      </c>
      <c r="K11" s="23">
        <f>'замеры расчет'!O11</f>
        <v>14.619999999995343</v>
      </c>
      <c r="L11" s="18">
        <f>'замеры расчет'!Q11+'замеры расчет'!S11</f>
        <v>299.99999999972715</v>
      </c>
      <c r="M11" s="18">
        <f>'замеры расчет'!U11</f>
        <v>53.999999999950887</v>
      </c>
      <c r="N11" s="22">
        <f>'замеры расчет'!W11</f>
        <v>6</v>
      </c>
      <c r="O11" s="22">
        <f>'замеры расчет'!Y11</f>
        <v>0</v>
      </c>
      <c r="P11" s="22">
        <f>'замеры расчет'!AA11</f>
        <v>0</v>
      </c>
      <c r="Q11" s="22">
        <f>'замеры расчет'!AC11</f>
        <v>31.999999999970896</v>
      </c>
      <c r="R11" s="20">
        <f>'замеры расчет'!AE11+'замеры расчет'!AG11+'замеры расчет'!AI11+'замеры расчет'!AK11</f>
        <v>459.59999999977299</v>
      </c>
      <c r="S11" s="20">
        <f>'замеры расчет'!AM11+'замеры расчет'!AO11</f>
        <v>0</v>
      </c>
      <c r="T11" s="22">
        <f>'замеры расчет'!AQ11</f>
        <v>8</v>
      </c>
      <c r="U11" s="22">
        <f>'замеры расчет'!AS11</f>
        <v>0</v>
      </c>
      <c r="V11" s="22">
        <f>'замеры расчет'!AU11</f>
        <v>3</v>
      </c>
      <c r="W11" s="22">
        <f>'замеры расчет'!AW11</f>
        <v>0</v>
      </c>
      <c r="X11" s="22">
        <f>'замеры расчет'!AY11</f>
        <v>5</v>
      </c>
      <c r="Y11" s="71">
        <f>'замеры расчет'!BA11+'замеры расчет'!BC11</f>
        <v>126.00000000000051</v>
      </c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</row>
    <row r="12" spans="1:36" ht="20.100000000000001" customHeight="1">
      <c r="A12" s="60" t="s">
        <v>52</v>
      </c>
      <c r="B12" s="73">
        <f>'замеры расчет'!C12</f>
        <v>0</v>
      </c>
      <c r="C12" s="73">
        <f>'замеры расчет'!E12</f>
        <v>3600.0000000021828</v>
      </c>
      <c r="D12" s="57">
        <f t="shared" si="0"/>
        <v>3600.0000000021828</v>
      </c>
      <c r="E12" s="57">
        <f t="shared" si="1"/>
        <v>2187.960000003919</v>
      </c>
      <c r="F12" s="57">
        <f t="shared" si="2"/>
        <v>1412.039999998264</v>
      </c>
      <c r="G12" s="20">
        <f>'замеры расчет'!G12</f>
        <v>253.79999999931897</v>
      </c>
      <c r="H12" s="20">
        <f>'замеры расчет'!I12</f>
        <v>31.999999999989086</v>
      </c>
      <c r="I12" s="22">
        <f>'замеры расчет'!K12</f>
        <v>8.000000000001819</v>
      </c>
      <c r="J12" s="20">
        <f>'замеры расчет'!M12</f>
        <v>102.5999999996202</v>
      </c>
      <c r="K12" s="23">
        <f>'замеры расчет'!O12</f>
        <v>15.640000000021246</v>
      </c>
      <c r="L12" s="18">
        <f>'замеры расчет'!Q12+'замеры расчет'!S12</f>
        <v>353.99999999899592</v>
      </c>
      <c r="M12" s="18">
        <f>'замеры расчет'!U12</f>
        <v>45.000000000163709</v>
      </c>
      <c r="N12" s="22">
        <f>'замеры расчет'!W12</f>
        <v>2</v>
      </c>
      <c r="O12" s="22">
        <f>'замеры расчет'!Y12</f>
        <v>0</v>
      </c>
      <c r="P12" s="22">
        <f>'замеры расчет'!AA12</f>
        <v>0</v>
      </c>
      <c r="Q12" s="22">
        <f>'замеры расчет'!AC12</f>
        <v>31.999999999970896</v>
      </c>
      <c r="R12" s="20">
        <f>'замеры расчет'!AE12+'замеры расчет'!AG12+'замеры расчет'!AI12+'замеры расчет'!AK12</f>
        <v>471.00000000018554</v>
      </c>
      <c r="S12" s="20">
        <f>'замеры расчет'!AM12+'замеры расчет'!AO12</f>
        <v>0</v>
      </c>
      <c r="T12" s="22">
        <f>'замеры расчет'!AQ12</f>
        <v>7</v>
      </c>
      <c r="U12" s="22">
        <f>'замеры расчет'!AS12</f>
        <v>0</v>
      </c>
      <c r="V12" s="22">
        <f>'замеры расчет'!AU12</f>
        <v>4</v>
      </c>
      <c r="W12" s="22">
        <f>'замеры расчет'!AW12</f>
        <v>0</v>
      </c>
      <c r="X12" s="22">
        <f>'замеры расчет'!AY12</f>
        <v>4</v>
      </c>
      <c r="Y12" s="71">
        <f>'замеры расчет'!BA12+'замеры расчет'!BC12</f>
        <v>80.999999999996675</v>
      </c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</row>
    <row r="13" spans="1:36" ht="20.100000000000001" customHeight="1">
      <c r="A13" s="60" t="s">
        <v>53</v>
      </c>
      <c r="B13" s="73">
        <f>'замеры расчет'!C13</f>
        <v>0</v>
      </c>
      <c r="C13" s="73">
        <f>'замеры расчет'!E13</f>
        <v>3600.0000000021828</v>
      </c>
      <c r="D13" s="57">
        <f t="shared" si="0"/>
        <v>3600.0000000021828</v>
      </c>
      <c r="E13" s="57">
        <f t="shared" si="1"/>
        <v>2211.5599999998926</v>
      </c>
      <c r="F13" s="57">
        <f t="shared" si="2"/>
        <v>1388.4400000022902</v>
      </c>
      <c r="G13" s="20">
        <f>'замеры расчет'!G13</f>
        <v>239.39999999965949</v>
      </c>
      <c r="H13" s="20">
        <f>'замеры расчет'!I13</f>
        <v>0</v>
      </c>
      <c r="I13" s="22">
        <f>'замеры расчет'!K13</f>
        <v>8.000000000001819</v>
      </c>
      <c r="J13" s="20">
        <f>'замеры расчет'!M13</f>
        <v>95.400000000608998</v>
      </c>
      <c r="K13" s="23">
        <f>'замеры расчет'!O13</f>
        <v>15.639999999984866</v>
      </c>
      <c r="L13" s="18">
        <f>'замеры расчет'!Q13+'замеры расчет'!S13</f>
        <v>354.00000000117871</v>
      </c>
      <c r="M13" s="18">
        <f>'замеры расчет'!U13</f>
        <v>53.999999999950887</v>
      </c>
      <c r="N13" s="22">
        <f>'замеры расчет'!W13</f>
        <v>4</v>
      </c>
      <c r="O13" s="22">
        <f>'замеры расчет'!Y13</f>
        <v>0</v>
      </c>
      <c r="P13" s="22">
        <f>'замеры расчет'!AA13</f>
        <v>0</v>
      </c>
      <c r="Q13" s="22">
        <f>'замеры расчет'!AC13</f>
        <v>32.000000000116415</v>
      </c>
      <c r="R13" s="20">
        <f>'замеры расчет'!AE13+'замеры расчет'!AG13+'замеры расчет'!AI13+'замеры расчет'!AK13</f>
        <v>486.0000000007858</v>
      </c>
      <c r="S13" s="20">
        <f>'замеры расчет'!AM13+'замеры расчет'!AO13</f>
        <v>0</v>
      </c>
      <c r="T13" s="22">
        <f>'замеры расчет'!AQ13</f>
        <v>11</v>
      </c>
      <c r="U13" s="22">
        <f>'замеры расчет'!AS13</f>
        <v>0</v>
      </c>
      <c r="V13" s="22">
        <f>'замеры расчет'!AU13</f>
        <v>3</v>
      </c>
      <c r="W13" s="22">
        <f>'замеры расчет'!AW13</f>
        <v>0</v>
      </c>
      <c r="X13" s="22">
        <f>'замеры расчет'!AY13</f>
        <v>5</v>
      </c>
      <c r="Y13" s="71">
        <f>'замеры расчет'!BA13+'замеры расчет'!BC13</f>
        <v>81.00000000000307</v>
      </c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</row>
    <row r="14" spans="1:36" ht="20.100000000000001" customHeight="1">
      <c r="A14" s="60" t="s">
        <v>54</v>
      </c>
      <c r="B14" s="73">
        <f>'замеры расчет'!C14</f>
        <v>0</v>
      </c>
      <c r="C14" s="73">
        <f>'замеры расчет'!E14</f>
        <v>4799.9999999956344</v>
      </c>
      <c r="D14" s="57">
        <f t="shared" si="0"/>
        <v>4799.9999999956344</v>
      </c>
      <c r="E14" s="57">
        <f t="shared" si="1"/>
        <v>3249.2799999960189</v>
      </c>
      <c r="F14" s="57">
        <f t="shared" si="2"/>
        <v>1550.7199999996153</v>
      </c>
      <c r="G14" s="20">
        <f>'замеры расчет'!G14</f>
        <v>262.80000000115251</v>
      </c>
      <c r="H14" s="20">
        <f>'замеры расчет'!I14</f>
        <v>32.000000000007276</v>
      </c>
      <c r="I14" s="22">
        <f>'замеры расчет'!K14</f>
        <v>6.000000000003638</v>
      </c>
      <c r="J14" s="20">
        <f>'замеры расчет'!M14</f>
        <v>118.79999999964639</v>
      </c>
      <c r="K14" s="23">
        <f>'замеры расчет'!O14</f>
        <v>8.1199999999807915</v>
      </c>
      <c r="L14" s="18">
        <f>'замеры расчет'!Q14+'замеры расчет'!S14</f>
        <v>383.99999999855936</v>
      </c>
      <c r="M14" s="18">
        <f>'замеры расчет'!U14</f>
        <v>71.999999999934516</v>
      </c>
      <c r="N14" s="22">
        <f>'замеры расчет'!W14</f>
        <v>5</v>
      </c>
      <c r="O14" s="22">
        <f>'замеры расчет'!Y14</f>
        <v>0</v>
      </c>
      <c r="P14" s="22">
        <f>'замеры расчет'!AA14</f>
        <v>13</v>
      </c>
      <c r="Q14" s="22">
        <f>'замеры расчет'!AC14</f>
        <v>31.999999999970896</v>
      </c>
      <c r="R14" s="20">
        <f>'замеры расчет'!AE14+'замеры расчет'!AG14+'замеры расчет'!AI14+'замеры расчет'!AK14</f>
        <v>429.00000000036016</v>
      </c>
      <c r="S14" s="20">
        <f>'замеры расчет'!AM14+'замеры расчет'!AO14</f>
        <v>0</v>
      </c>
      <c r="T14" s="22">
        <f>'замеры расчет'!AQ14</f>
        <v>11</v>
      </c>
      <c r="U14" s="22">
        <f>'замеры расчет'!AS14</f>
        <v>8</v>
      </c>
      <c r="V14" s="22">
        <f>'замеры расчет'!AU14</f>
        <v>3</v>
      </c>
      <c r="W14" s="22">
        <f>'замеры расчет'!AW14</f>
        <v>0</v>
      </c>
      <c r="X14" s="22">
        <f>'замеры расчет'!AY14</f>
        <v>4</v>
      </c>
      <c r="Y14" s="71">
        <f>'замеры расчет'!BA14+'замеры расчет'!BC14</f>
        <v>161.99999999999974</v>
      </c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spans="1:36" ht="20.100000000000001" customHeight="1">
      <c r="A15" s="60" t="s">
        <v>55</v>
      </c>
      <c r="B15" s="73">
        <f>'замеры расчет'!C15</f>
        <v>0</v>
      </c>
      <c r="C15" s="73">
        <f>'замеры расчет'!E15</f>
        <v>4800.0000000065484</v>
      </c>
      <c r="D15" s="57">
        <f t="shared" si="0"/>
        <v>4800.0000000065484</v>
      </c>
      <c r="E15" s="57">
        <f t="shared" si="1"/>
        <v>2948.8800000068786</v>
      </c>
      <c r="F15" s="57">
        <f t="shared" si="2"/>
        <v>1851.1199999996695</v>
      </c>
      <c r="G15" s="20">
        <f>'замеры расчет'!G15</f>
        <v>271.79999999971187</v>
      </c>
      <c r="H15" s="20">
        <f>'замеры расчет'!I15</f>
        <v>31.999999999989086</v>
      </c>
      <c r="I15" s="22">
        <f>'замеры расчет'!K15</f>
        <v>10</v>
      </c>
      <c r="J15" s="20">
        <f>'замеры расчет'!M15</f>
        <v>158.40000000034706</v>
      </c>
      <c r="K15" s="23">
        <f>'замеры расчет'!O15</f>
        <v>13.719999999993888</v>
      </c>
      <c r="L15" s="18">
        <f>'замеры расчет'!Q15+'замеры расчет'!S15</f>
        <v>552.00000000004366</v>
      </c>
      <c r="M15" s="18">
        <f>'замеры расчет'!U15</f>
        <v>99.000000000114596</v>
      </c>
      <c r="N15" s="22">
        <f>'замеры расчет'!W15</f>
        <v>5</v>
      </c>
      <c r="O15" s="22">
        <f>'замеры расчет'!Y15</f>
        <v>0</v>
      </c>
      <c r="P15" s="22">
        <f>'замеры расчет'!AA15</f>
        <v>13</v>
      </c>
      <c r="Q15" s="22">
        <f>'замеры расчет'!AC15</f>
        <v>40</v>
      </c>
      <c r="R15" s="20">
        <f>'замеры расчет'!AE15+'замеры расчет'!AG15+'замеры расчет'!AI15+'замеры расчет'!AK15</f>
        <v>478.19999999946958</v>
      </c>
      <c r="S15" s="20">
        <f>'замеры расчет'!AM15+'замеры расчет'!AO15</f>
        <v>0</v>
      </c>
      <c r="T15" s="22">
        <f>'замеры расчет'!AQ15</f>
        <v>6</v>
      </c>
      <c r="U15" s="22">
        <f>'замеры расчет'!AS15</f>
        <v>3</v>
      </c>
      <c r="V15" s="22">
        <f>'замеры расчет'!AU15</f>
        <v>3</v>
      </c>
      <c r="W15" s="22">
        <f>'замеры расчет'!AW15</f>
        <v>0</v>
      </c>
      <c r="X15" s="22">
        <f>'замеры расчет'!AY15</f>
        <v>4</v>
      </c>
      <c r="Y15" s="71">
        <f>'замеры расчет'!BA15+'замеры расчет'!BC15</f>
        <v>161.99999999999974</v>
      </c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</row>
    <row r="16" spans="1:36" ht="20.100000000000001" customHeight="1">
      <c r="A16" s="60" t="s">
        <v>56</v>
      </c>
      <c r="B16" s="73">
        <f>'замеры расчет'!C16</f>
        <v>0</v>
      </c>
      <c r="C16" s="73">
        <f>'замеры расчет'!E16</f>
        <v>4799.9999999956344</v>
      </c>
      <c r="D16" s="57">
        <f t="shared" si="0"/>
        <v>4799.9999999956344</v>
      </c>
      <c r="E16" s="57">
        <f t="shared" si="1"/>
        <v>2917.479999996629</v>
      </c>
      <c r="F16" s="57">
        <f t="shared" si="2"/>
        <v>1882.5199999990052</v>
      </c>
      <c r="G16" s="20">
        <f>'замеры расчет'!G16</f>
        <v>277.19999999917491</v>
      </c>
      <c r="H16" s="20">
        <f>'замеры расчет'!I16</f>
        <v>32.000000000007276</v>
      </c>
      <c r="I16" s="22">
        <f>'замеры расчет'!K16</f>
        <v>10</v>
      </c>
      <c r="J16" s="20">
        <f>'замеры расчет'!M16</f>
        <v>197.99999999941065</v>
      </c>
      <c r="K16" s="23">
        <f>'замеры расчет'!O16</f>
        <v>47.520000000004075</v>
      </c>
      <c r="L16" s="18">
        <f>'замеры расчет'!Q16+'замеры расчет'!S16</f>
        <v>540.00000000114596</v>
      </c>
      <c r="M16" s="18">
        <f>'замеры расчет'!U16</f>
        <v>107.99999999990177</v>
      </c>
      <c r="N16" s="22">
        <f>'замеры расчет'!W16</f>
        <v>4</v>
      </c>
      <c r="O16" s="22">
        <f>'замеры расчет'!Y16</f>
        <v>0</v>
      </c>
      <c r="P16" s="22">
        <f>'замеры расчет'!AA16</f>
        <v>13</v>
      </c>
      <c r="Q16" s="22">
        <f>'замеры расчет'!AC16</f>
        <v>55.999999999912689</v>
      </c>
      <c r="R16" s="20">
        <f>'замеры расчет'!AE16+'замеры расчет'!AG16+'замеры расчет'!AI16+'замеры расчет'!AK16</f>
        <v>409.79999999944994</v>
      </c>
      <c r="S16" s="20">
        <f>'замеры расчет'!AM16+'замеры расчет'!AO16</f>
        <v>0</v>
      </c>
      <c r="T16" s="22">
        <f>'замеры расчет'!AQ16</f>
        <v>6</v>
      </c>
      <c r="U16" s="22">
        <f>'замеры расчет'!AS16</f>
        <v>3</v>
      </c>
      <c r="V16" s="22">
        <f>'замеры расчет'!AU16</f>
        <v>3</v>
      </c>
      <c r="W16" s="22">
        <f>'замеры расчет'!AW16</f>
        <v>0</v>
      </c>
      <c r="X16" s="22">
        <f>'замеры расчет'!AY16</f>
        <v>4</v>
      </c>
      <c r="Y16" s="71">
        <f>'замеры расчет'!BA16+'замеры расчет'!BC16</f>
        <v>170.99999999999795</v>
      </c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</row>
    <row r="17" spans="1:36" ht="20.100000000000001" customHeight="1">
      <c r="A17" s="60" t="s">
        <v>57</v>
      </c>
      <c r="B17" s="73">
        <f>'замеры расчет'!C17</f>
        <v>0</v>
      </c>
      <c r="C17" s="73">
        <f>'замеры расчет'!E17</f>
        <v>4800.0000000065484</v>
      </c>
      <c r="D17" s="57">
        <f t="shared" si="0"/>
        <v>4800.0000000065484</v>
      </c>
      <c r="E17" s="57">
        <f t="shared" si="1"/>
        <v>2844.6800000077146</v>
      </c>
      <c r="F17" s="57">
        <f t="shared" si="2"/>
        <v>1955.3199999988337</v>
      </c>
      <c r="G17" s="20">
        <f>'замеры расчет'!G17</f>
        <v>307.80000000049768</v>
      </c>
      <c r="H17" s="20">
        <f>'замеры расчет'!I17</f>
        <v>27.999999999992724</v>
      </c>
      <c r="I17" s="22">
        <f>'замеры расчет'!K17</f>
        <v>10</v>
      </c>
      <c r="J17" s="20">
        <f>'замеры расчет'!M17</f>
        <v>221.40000000008513</v>
      </c>
      <c r="K17" s="23">
        <f>'замеры расчет'!O17</f>
        <v>26.920000000027358</v>
      </c>
      <c r="L17" s="18">
        <f>'замеры расчет'!Q17+'замеры расчет'!S17</f>
        <v>383.99999999855936</v>
      </c>
      <c r="M17" s="18">
        <f>'замеры расчет'!U17</f>
        <v>107.99999999990177</v>
      </c>
      <c r="N17" s="22">
        <f>'замеры расчет'!W17</f>
        <v>4</v>
      </c>
      <c r="O17" s="22">
        <f>'замеры расчет'!Y17</f>
        <v>0</v>
      </c>
      <c r="P17" s="22">
        <f>'замеры расчет'!AA17</f>
        <v>13</v>
      </c>
      <c r="Q17" s="22">
        <f>'замеры расчет'!AC17</f>
        <v>48.000000000029104</v>
      </c>
      <c r="R17" s="20">
        <f>'замеры расчет'!AE17+'замеры расчет'!AG17+'замеры расчет'!AI17+'замеры расчет'!AK17</f>
        <v>553.19999999974243</v>
      </c>
      <c r="S17" s="20">
        <f>'замеры расчет'!AM17+'замеры расчет'!AO17</f>
        <v>0</v>
      </c>
      <c r="T17" s="22">
        <f>'замеры расчет'!AQ17</f>
        <v>7</v>
      </c>
      <c r="U17" s="22">
        <f>'замеры расчет'!AS17</f>
        <v>3</v>
      </c>
      <c r="V17" s="22">
        <f>'замеры расчет'!AU17</f>
        <v>3</v>
      </c>
      <c r="W17" s="22">
        <f>'замеры расчет'!AW17</f>
        <v>0</v>
      </c>
      <c r="X17" s="22">
        <f>'замеры расчет'!AY17</f>
        <v>4</v>
      </c>
      <c r="Y17" s="71">
        <f>'замеры расчет'!BA17+'замеры расчет'!BC17</f>
        <v>233.99999999999821</v>
      </c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6" ht="20.100000000000001" customHeight="1">
      <c r="A18" s="60" t="s">
        <v>58</v>
      </c>
      <c r="B18" s="73">
        <f>'замеры расчет'!C18</f>
        <v>0</v>
      </c>
      <c r="C18" s="73">
        <f>'замеры расчет'!E18</f>
        <v>3599.9999999912689</v>
      </c>
      <c r="D18" s="57">
        <f t="shared" si="0"/>
        <v>3599.9999999912689</v>
      </c>
      <c r="E18" s="57">
        <f t="shared" si="1"/>
        <v>1985.8399999907099</v>
      </c>
      <c r="F18" s="57">
        <f t="shared" si="2"/>
        <v>1614.160000000559</v>
      </c>
      <c r="G18" s="20">
        <f>'замеры расчет'!G18</f>
        <v>278.99999999954161</v>
      </c>
      <c r="H18" s="20">
        <f>'замеры расчет'!I18</f>
        <v>36.000000000003638</v>
      </c>
      <c r="I18" s="22">
        <f>'замеры расчет'!K18</f>
        <v>7.999999999992724</v>
      </c>
      <c r="J18" s="20">
        <f>'замеры расчет'!M18</f>
        <v>302.4000000002161</v>
      </c>
      <c r="K18" s="23">
        <f>'замеры расчет'!O18</f>
        <v>27.559999999975844</v>
      </c>
      <c r="L18" s="18">
        <f>'замеры расчет'!Q18+'замеры расчет'!S18</f>
        <v>252.00000000004366</v>
      </c>
      <c r="M18" s="18">
        <f>'замеры расчет'!U18</f>
        <v>153.00000000006548</v>
      </c>
      <c r="N18" s="22">
        <f>'замеры расчет'!W18</f>
        <v>4</v>
      </c>
      <c r="O18" s="22">
        <f>'замеры расчет'!Y18</f>
        <v>0</v>
      </c>
      <c r="P18" s="22">
        <f>'замеры расчет'!AA18</f>
        <v>13</v>
      </c>
      <c r="Q18" s="22">
        <f>'замеры расчет'!AC18</f>
        <v>-8.0000000000291038</v>
      </c>
      <c r="R18" s="20">
        <f>'замеры расчет'!AE18+'замеры расчет'!AG18+'замеры расчет'!AI18+'замеры расчет'!AK18</f>
        <v>349.20000000074651</v>
      </c>
      <c r="S18" s="20">
        <f>'замеры расчет'!AM18+'замеры расчет'!AO18</f>
        <v>0</v>
      </c>
      <c r="T18" s="22">
        <f>'замеры расчет'!AQ18</f>
        <v>7</v>
      </c>
      <c r="U18" s="22">
        <f>'замеры расчет'!AS18</f>
        <v>4</v>
      </c>
      <c r="V18" s="22">
        <f>'замеры расчет'!AU18</f>
        <v>3</v>
      </c>
      <c r="W18" s="22">
        <f>'замеры расчет'!AW18</f>
        <v>0</v>
      </c>
      <c r="X18" s="22">
        <f>'замеры расчет'!AY18</f>
        <v>4</v>
      </c>
      <c r="Y18" s="71">
        <f>'замеры расчет'!BA18+'замеры расчет'!BC18</f>
        <v>180.00000000000256</v>
      </c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</row>
    <row r="19" spans="1:36" ht="20.100000000000001" customHeight="1">
      <c r="A19" s="60" t="s">
        <v>59</v>
      </c>
      <c r="B19" s="73">
        <f>'замеры расчет'!C19</f>
        <v>0</v>
      </c>
      <c r="C19" s="73">
        <f>'замеры расчет'!E19</f>
        <v>3600.0000000021828</v>
      </c>
      <c r="D19" s="57">
        <f t="shared" si="0"/>
        <v>3600.0000000021828</v>
      </c>
      <c r="E19" s="57">
        <f t="shared" si="1"/>
        <v>1675.9200000021203</v>
      </c>
      <c r="F19" s="57">
        <f t="shared" si="2"/>
        <v>1924.0800000000625</v>
      </c>
      <c r="G19" s="20">
        <f>'замеры расчет'!G19</f>
        <v>273.60000000007858</v>
      </c>
      <c r="H19" s="20">
        <f>'замеры расчет'!I19</f>
        <v>43.999999999996362</v>
      </c>
      <c r="I19" s="22">
        <f>'замеры расчет'!K19</f>
        <v>6.000000000003638</v>
      </c>
      <c r="J19" s="20">
        <f>'замеры расчет'!M19</f>
        <v>322.20000000015716</v>
      </c>
      <c r="K19" s="23">
        <f>'замеры расчет'!O19</f>
        <v>29.07999999999447</v>
      </c>
      <c r="L19" s="18">
        <f>'замеры расчет'!Q19+'замеры расчет'!S19</f>
        <v>372.00000000048021</v>
      </c>
      <c r="M19" s="18">
        <f>'замеры расчет'!U19</f>
        <v>99.000000000114596</v>
      </c>
      <c r="N19" s="22">
        <f>'замеры расчет'!W19</f>
        <v>4</v>
      </c>
      <c r="O19" s="22">
        <f>'замеры расчет'!Y19</f>
        <v>0</v>
      </c>
      <c r="P19" s="22">
        <f>'замеры расчет'!AA19</f>
        <v>13</v>
      </c>
      <c r="Q19" s="22">
        <f>'замеры расчет'!AC19</f>
        <v>88.000000000029104</v>
      </c>
      <c r="R19" s="20">
        <f>'замеры расчет'!AE19+'замеры расчет'!AG19+'замеры расчет'!AI19+'замеры расчет'!AK19</f>
        <v>466.19999999920765</v>
      </c>
      <c r="S19" s="20">
        <f>'замеры расчет'!AM19+'замеры расчет'!AO19</f>
        <v>0</v>
      </c>
      <c r="T19" s="22">
        <f>'замеры расчет'!AQ19</f>
        <v>8</v>
      </c>
      <c r="U19" s="22">
        <f>'замеры расчет'!AS19</f>
        <v>3</v>
      </c>
      <c r="V19" s="22">
        <f>'замеры расчет'!AU19</f>
        <v>3</v>
      </c>
      <c r="W19" s="22">
        <f>'замеры расчет'!AW19</f>
        <v>0</v>
      </c>
      <c r="X19" s="22">
        <f>'замеры расчет'!AY19</f>
        <v>4</v>
      </c>
      <c r="Y19" s="71">
        <f>'замеры расчет'!BA19+'замеры расчет'!BC19</f>
        <v>189.00000000000077</v>
      </c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</row>
    <row r="20" spans="1:36" ht="20.100000000000001" customHeight="1">
      <c r="A20" s="60" t="s">
        <v>60</v>
      </c>
      <c r="B20" s="73">
        <f>'замеры расчет'!C20</f>
        <v>0</v>
      </c>
      <c r="C20" s="73">
        <f>'замеры расчет'!E20</f>
        <v>4800.0000000065484</v>
      </c>
      <c r="D20" s="57">
        <f t="shared" si="0"/>
        <v>4800.0000000065484</v>
      </c>
      <c r="E20" s="57">
        <f t="shared" si="1"/>
        <v>2973.600000005501</v>
      </c>
      <c r="F20" s="57">
        <f t="shared" si="2"/>
        <v>1826.4000000010471</v>
      </c>
      <c r="G20" s="20">
        <f>'замеры расчет'!G20</f>
        <v>266.40000000024884</v>
      </c>
      <c r="H20" s="20">
        <f>'замеры расчет'!I20</f>
        <v>44.000000000014552</v>
      </c>
      <c r="I20" s="22">
        <f>'замеры расчет'!K20</f>
        <v>6.000000000003638</v>
      </c>
      <c r="J20" s="20">
        <f>'замеры расчет'!M20</f>
        <v>307.79999999967913</v>
      </c>
      <c r="K20" s="23">
        <f>'замеры расчет'!O20</f>
        <v>27.200000000011642</v>
      </c>
      <c r="L20" s="18">
        <f>'замеры расчет'!Q20+'замеры расчет'!S20</f>
        <v>384.00000000074215</v>
      </c>
      <c r="M20" s="18">
        <f>'замеры расчет'!U20</f>
        <v>171.00000000004911</v>
      </c>
      <c r="N20" s="22">
        <f>'замеры расчет'!W20</f>
        <v>5</v>
      </c>
      <c r="O20" s="22">
        <f>'замеры расчет'!Y20</f>
        <v>0</v>
      </c>
      <c r="P20" s="22">
        <f>'замеры расчет'!AA20</f>
        <v>13</v>
      </c>
      <c r="Q20" s="22">
        <f>'замеры расчет'!AC20</f>
        <v>31.999999999970896</v>
      </c>
      <c r="R20" s="20">
        <f>'замеры расчет'!AE20+'замеры расчет'!AG20+'замеры расчет'!AI20+'замеры расчет'!AK20</f>
        <v>390.00000000032742</v>
      </c>
      <c r="S20" s="20">
        <f>'замеры расчет'!AM20+'замеры расчет'!AO20</f>
        <v>0</v>
      </c>
      <c r="T20" s="22">
        <f>'замеры расчет'!AQ20</f>
        <v>8</v>
      </c>
      <c r="U20" s="22">
        <f>'замеры расчет'!AS20</f>
        <v>3</v>
      </c>
      <c r="V20" s="22">
        <f>'замеры расчет'!AU20</f>
        <v>3</v>
      </c>
      <c r="W20" s="22">
        <f>'замеры расчет'!AW20</f>
        <v>0</v>
      </c>
      <c r="X20" s="22">
        <f>'замеры расчет'!AY20</f>
        <v>4</v>
      </c>
      <c r="Y20" s="71">
        <f>'замеры расчет'!BA20+'замеры расчет'!BC20</f>
        <v>161.99999999999974</v>
      </c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</row>
    <row r="21" spans="1:36" ht="20.100000000000001" customHeight="1">
      <c r="A21" s="60" t="s">
        <v>61</v>
      </c>
      <c r="B21" s="73">
        <f>'замеры расчет'!C21</f>
        <v>0</v>
      </c>
      <c r="C21" s="73">
        <f>'замеры расчет'!E21</f>
        <v>4799.9999999956344</v>
      </c>
      <c r="D21" s="57">
        <f t="shared" si="0"/>
        <v>4799.9999999956344</v>
      </c>
      <c r="E21" s="57">
        <f t="shared" si="1"/>
        <v>2205.8399999954217</v>
      </c>
      <c r="F21" s="57">
        <f t="shared" si="2"/>
        <v>2594.1600000002127</v>
      </c>
      <c r="G21" s="20">
        <f>'замеры расчет'!G21</f>
        <v>239.39999999965949</v>
      </c>
      <c r="H21" s="20">
        <f>'замеры расчет'!I21</f>
        <v>60</v>
      </c>
      <c r="I21" s="22">
        <f>'замеры расчет'!K21</f>
        <v>5.999999999994543</v>
      </c>
      <c r="J21" s="20">
        <f>'замеры расчет'!M21</f>
        <v>284.40000000064174</v>
      </c>
      <c r="K21" s="23">
        <f>'замеры расчет'!O21</f>
        <v>29.360000000015134</v>
      </c>
      <c r="L21" s="18">
        <f>'замеры расчет'!Q21+'замеры расчет'!S21</f>
        <v>635.99999999914871</v>
      </c>
      <c r="M21" s="18">
        <f>'замеры расчет'!U21</f>
        <v>225</v>
      </c>
      <c r="N21" s="22">
        <f>'замеры расчет'!W21</f>
        <v>4</v>
      </c>
      <c r="O21" s="22">
        <f>'замеры расчет'!Y21</f>
        <v>0</v>
      </c>
      <c r="P21" s="22">
        <f>'замеры расчет'!AA21</f>
        <v>13</v>
      </c>
      <c r="Q21" s="22">
        <f>'замеры расчет'!AC21</f>
        <v>24.000000000087311</v>
      </c>
      <c r="R21" s="20">
        <f>'замеры расчет'!AE21+'замеры расчет'!AG21+'замеры расчет'!AI21+'замеры расчет'!AK21</f>
        <v>768.00000000066575</v>
      </c>
      <c r="S21" s="20">
        <f>'замеры расчет'!AM21+'замеры расчет'!AO21</f>
        <v>0</v>
      </c>
      <c r="T21" s="22">
        <f>'замеры расчет'!AQ21</f>
        <v>6</v>
      </c>
      <c r="U21" s="22">
        <f>'замеры расчет'!AS21</f>
        <v>3</v>
      </c>
      <c r="V21" s="22">
        <f>'замеры расчет'!AU21</f>
        <v>3</v>
      </c>
      <c r="W21" s="22">
        <f>'замеры расчет'!AW21</f>
        <v>0</v>
      </c>
      <c r="X21" s="22">
        <f>'замеры расчет'!AY21</f>
        <v>5</v>
      </c>
      <c r="Y21" s="71">
        <f>'замеры расчет'!BA21+'замеры расчет'!BC21</f>
        <v>288.00000000000023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1:36" ht="20.100000000000001" customHeight="1">
      <c r="A22" s="60" t="s">
        <v>62</v>
      </c>
      <c r="B22" s="73">
        <f>'замеры расчет'!C22</f>
        <v>0</v>
      </c>
      <c r="C22" s="73">
        <f>'замеры расчет'!E22</f>
        <v>4799.9999999956344</v>
      </c>
      <c r="D22" s="57">
        <f t="shared" si="0"/>
        <v>4799.9999999956344</v>
      </c>
      <c r="E22" s="57">
        <f t="shared" si="1"/>
        <v>3251.1599999959071</v>
      </c>
      <c r="F22" s="57">
        <f t="shared" si="2"/>
        <v>1548.8399999997275</v>
      </c>
      <c r="G22" s="20">
        <f>'замеры расчет'!G22</f>
        <v>203.40000000051077</v>
      </c>
      <c r="H22" s="20">
        <f>'замеры расчет'!I22</f>
        <v>43.999999999996362</v>
      </c>
      <c r="I22" s="22">
        <f>'замеры расчет'!K22</f>
        <v>8.000000000001819</v>
      </c>
      <c r="J22" s="20">
        <f>'замеры расчет'!M22</f>
        <v>293.3999999992011</v>
      </c>
      <c r="K22" s="23">
        <f>'замеры расчет'!O22</f>
        <v>34.639999999999418</v>
      </c>
      <c r="L22" s="18">
        <f>'замеры расчет'!Q22+'замеры расчет'!S22</f>
        <v>443.99999999986903</v>
      </c>
      <c r="M22" s="18">
        <f>'замеры расчет'!U22</f>
        <v>189.00000000003274</v>
      </c>
      <c r="N22" s="22">
        <f>'замеры расчет'!W22</f>
        <v>5</v>
      </c>
      <c r="O22" s="22">
        <f>'замеры расчет'!Y22</f>
        <v>0</v>
      </c>
      <c r="P22" s="22">
        <f>'замеры расчет'!AA22</f>
        <v>13</v>
      </c>
      <c r="Q22" s="22">
        <f>'замеры расчет'!AC22</f>
        <v>40</v>
      </c>
      <c r="R22" s="20">
        <f>'замеры расчет'!AE22+'замеры расчет'!AG22+'замеры расчет'!AI22+'замеры расчет'!AK22</f>
        <v>185.40000000011787</v>
      </c>
      <c r="S22" s="20">
        <f>'замеры расчет'!AM22+'замеры расчет'!AO22</f>
        <v>0</v>
      </c>
      <c r="T22" s="22">
        <f>'замеры расчет'!AQ22</f>
        <v>6</v>
      </c>
      <c r="U22" s="22">
        <f>'замеры расчет'!AS22</f>
        <v>3</v>
      </c>
      <c r="V22" s="22">
        <f>'замеры расчет'!AU22</f>
        <v>4</v>
      </c>
      <c r="W22" s="22">
        <f>'замеры расчет'!AW22</f>
        <v>0</v>
      </c>
      <c r="X22" s="22">
        <f>'замеры расчет'!AY22</f>
        <v>4</v>
      </c>
      <c r="Y22" s="71">
        <f>'замеры расчет'!BA22+'замеры расчет'!BC22</f>
        <v>71.999999999998465</v>
      </c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</row>
    <row r="23" spans="1:36" ht="20.100000000000001" customHeight="1">
      <c r="A23" s="60" t="s">
        <v>63</v>
      </c>
      <c r="B23" s="73">
        <f>'замеры расчет'!C23</f>
        <v>0</v>
      </c>
      <c r="C23" s="73">
        <f>'замеры расчет'!E23</f>
        <v>4800.0000000065484</v>
      </c>
      <c r="D23" s="57">
        <f t="shared" si="0"/>
        <v>4800.0000000065484</v>
      </c>
      <c r="E23" s="57">
        <f t="shared" si="1"/>
        <v>3331.9600000066107</v>
      </c>
      <c r="F23" s="57">
        <f t="shared" si="2"/>
        <v>1468.0399999999377</v>
      </c>
      <c r="G23" s="20">
        <f>'замеры расчет'!G23</f>
        <v>203.40000000051077</v>
      </c>
      <c r="H23" s="20">
        <f>'замеры расчет'!I23</f>
        <v>43.999999999996362</v>
      </c>
      <c r="I23" s="22">
        <f>'замеры расчет'!K23</f>
        <v>8.000000000001819</v>
      </c>
      <c r="J23" s="20">
        <f>'замеры расчет'!M23</f>
        <v>5.4000000002815796</v>
      </c>
      <c r="K23" s="23">
        <f>'замеры расчет'!O23</f>
        <v>44.039999999986321</v>
      </c>
      <c r="L23" s="18">
        <f>'замеры расчет'!Q23+'замеры расчет'!S23</f>
        <v>456.00000000013097</v>
      </c>
      <c r="M23" s="18">
        <f>'замеры расчет'!U23</f>
        <v>125.9999999998854</v>
      </c>
      <c r="N23" s="22">
        <f>'замеры расчет'!W23</f>
        <v>4</v>
      </c>
      <c r="O23" s="22">
        <f>'замеры расчет'!Y23</f>
        <v>0</v>
      </c>
      <c r="P23" s="22">
        <f>'замеры расчет'!AA23</f>
        <v>13</v>
      </c>
      <c r="Q23" s="22">
        <f>'замеры расчет'!AC23</f>
        <v>48.000000000029104</v>
      </c>
      <c r="R23" s="20">
        <f>'замеры расчет'!AE23+'замеры расчет'!AG23+'замеры расчет'!AI23+'замеры расчет'!AK23</f>
        <v>412.19999999912034</v>
      </c>
      <c r="S23" s="20">
        <f>'замеры расчет'!AM23+'замеры расчет'!AO23</f>
        <v>0</v>
      </c>
      <c r="T23" s="22">
        <f>'замеры расчет'!AQ23</f>
        <v>7</v>
      </c>
      <c r="U23" s="22">
        <f>'замеры расчет'!AS23</f>
        <v>0</v>
      </c>
      <c r="V23" s="22">
        <f>'замеры расчет'!AU23</f>
        <v>3</v>
      </c>
      <c r="W23" s="22">
        <f>'замеры расчет'!AW23</f>
        <v>0</v>
      </c>
      <c r="X23" s="22">
        <f>'замеры расчет'!AY23</f>
        <v>4</v>
      </c>
      <c r="Y23" s="71">
        <f>'замеры расчет'!BA23+'замеры расчет'!BC23</f>
        <v>89.999999999994884</v>
      </c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</row>
    <row r="24" spans="1:36" ht="20.100000000000001" customHeight="1">
      <c r="A24" s="60" t="s">
        <v>64</v>
      </c>
      <c r="B24" s="73">
        <f>'замеры расчет'!C24</f>
        <v>0</v>
      </c>
      <c r="C24" s="73">
        <f>'замеры расчет'!E24</f>
        <v>4799.9999999956344</v>
      </c>
      <c r="D24" s="57">
        <f t="shared" si="0"/>
        <v>4799.9999999956344</v>
      </c>
      <c r="E24" s="57">
        <f t="shared" si="1"/>
        <v>3334.6399999967334</v>
      </c>
      <c r="F24" s="57">
        <f t="shared" si="2"/>
        <v>1465.3599999989012</v>
      </c>
      <c r="G24" s="20">
        <f>'замеры расчет'!G24</f>
        <v>205.19999999924039</v>
      </c>
      <c r="H24" s="20">
        <f>'замеры расчет'!I24</f>
        <v>43.999999999996362</v>
      </c>
      <c r="I24" s="22">
        <f>'замеры расчет'!K24</f>
        <v>8.000000000001819</v>
      </c>
      <c r="J24" s="20">
        <f>'замеры расчет'!M24</f>
        <v>3.5999999999148713</v>
      </c>
      <c r="K24" s="23">
        <f>'замеры расчет'!O24</f>
        <v>30.760000000009313</v>
      </c>
      <c r="L24" s="18">
        <f>'замеры расчет'!Q24+'замеры расчет'!S24</f>
        <v>443.99999999986903</v>
      </c>
      <c r="M24" s="18">
        <f>'замеры расчет'!U24</f>
        <v>125.9999999998854</v>
      </c>
      <c r="N24" s="22">
        <f>'замеры расчет'!W24</f>
        <v>3</v>
      </c>
      <c r="O24" s="22">
        <f>'замеры расчет'!Y24</f>
        <v>0</v>
      </c>
      <c r="P24" s="22">
        <f>'замеры расчет'!AA24</f>
        <v>0</v>
      </c>
      <c r="Q24" s="22">
        <f>'замеры расчет'!AC24</f>
        <v>55.999999999912689</v>
      </c>
      <c r="R24" s="20">
        <f>'замеры расчет'!AE24+'замеры расчет'!AG24+'замеры расчет'!AI24+'замеры расчет'!AK24</f>
        <v>487.80000000006112</v>
      </c>
      <c r="S24" s="20">
        <f>'замеры расчет'!AM24+'замеры расчет'!AO24</f>
        <v>0</v>
      </c>
      <c r="T24" s="22">
        <f>'замеры расчет'!AQ24</f>
        <v>7</v>
      </c>
      <c r="U24" s="22">
        <f>'замеры расчет'!AS24</f>
        <v>0</v>
      </c>
      <c r="V24" s="22">
        <f>'замеры расчет'!AU24</f>
        <v>2</v>
      </c>
      <c r="W24" s="22">
        <f>'замеры расчет'!AW24</f>
        <v>0</v>
      </c>
      <c r="X24" s="22">
        <f>'замеры расчет'!AY24</f>
        <v>3</v>
      </c>
      <c r="Y24" s="71">
        <f>'замеры расчет'!BA24+'замеры расчет'!BC24</f>
        <v>45.000000000010232</v>
      </c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20.100000000000001" customHeight="1">
      <c r="A25" s="60" t="s">
        <v>65</v>
      </c>
      <c r="B25" s="73">
        <f>'замеры расчет'!C25</f>
        <v>0</v>
      </c>
      <c r="C25" s="73">
        <f>'замеры расчет'!E25</f>
        <v>4800.0000000065484</v>
      </c>
      <c r="D25" s="57">
        <f t="shared" si="0"/>
        <v>4800.0000000065484</v>
      </c>
      <c r="E25" s="57">
        <f t="shared" si="1"/>
        <v>3128.0400000049931</v>
      </c>
      <c r="F25" s="57">
        <f t="shared" si="2"/>
        <v>1671.9600000015553</v>
      </c>
      <c r="G25" s="20">
        <f>'замеры расчет'!G25</f>
        <v>315.00000000032742</v>
      </c>
      <c r="H25" s="20">
        <f>'замеры расчет'!I25</f>
        <v>43.999999999996362</v>
      </c>
      <c r="I25" s="22">
        <f>'замеры расчет'!K25</f>
        <v>7.999999999992724</v>
      </c>
      <c r="J25" s="20">
        <f>'замеры расчет'!M25</f>
        <v>163.7999999998101</v>
      </c>
      <c r="K25" s="23">
        <f>'замеры расчет'!O25</f>
        <v>29.359999999978754</v>
      </c>
      <c r="L25" s="18">
        <f>'замеры расчет'!Q25+'замеры расчет'!S25</f>
        <v>456.00000000013097</v>
      </c>
      <c r="M25" s="18">
        <f>'замеры расчет'!U25</f>
        <v>171.00000000004911</v>
      </c>
      <c r="N25" s="22">
        <f>'замеры расчет'!W25</f>
        <v>4</v>
      </c>
      <c r="O25" s="22">
        <f>'замеры расчет'!Y25</f>
        <v>0</v>
      </c>
      <c r="P25" s="22">
        <f>'замеры расчет'!AA25</f>
        <v>0</v>
      </c>
      <c r="Q25" s="22">
        <f>'замеры расчет'!AC25</f>
        <v>48.000000000029104</v>
      </c>
      <c r="R25" s="20">
        <f>'замеры расчет'!AE25+'замеры расчет'!AG25+'замеры расчет'!AI25+'замеры расчет'!AK25</f>
        <v>391.80000000123982</v>
      </c>
      <c r="S25" s="20">
        <f>'замеры расчет'!AM25+'замеры расчет'!AO25</f>
        <v>0</v>
      </c>
      <c r="T25" s="22">
        <f>'замеры расчет'!AQ25</f>
        <v>7</v>
      </c>
      <c r="U25" s="22">
        <f>'замеры расчет'!AS25</f>
        <v>0</v>
      </c>
      <c r="V25" s="22">
        <f>'замеры расчет'!AU25</f>
        <v>3</v>
      </c>
      <c r="W25" s="22">
        <f>'замеры расчет'!AW25</f>
        <v>0</v>
      </c>
      <c r="X25" s="22">
        <f>'замеры расчет'!AY25</f>
        <v>4</v>
      </c>
      <c r="Y25" s="71">
        <f>'замеры расчет'!BA25+'замеры расчет'!BC25</f>
        <v>27.000000000001023</v>
      </c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20.100000000000001" customHeight="1">
      <c r="A26" s="60" t="s">
        <v>66</v>
      </c>
      <c r="B26" s="73">
        <f>'замеры расчет'!C26</f>
        <v>0</v>
      </c>
      <c r="C26" s="73">
        <f>'замеры расчет'!E26</f>
        <v>4799.9999999956344</v>
      </c>
      <c r="D26" s="57">
        <f t="shared" si="0"/>
        <v>4799.9999999956344</v>
      </c>
      <c r="E26" s="57">
        <f t="shared" si="1"/>
        <v>3103.7999999957301</v>
      </c>
      <c r="F26" s="57">
        <f t="shared" si="2"/>
        <v>1696.1999999999043</v>
      </c>
      <c r="G26" s="20">
        <f>'замеры расчет'!G26</f>
        <v>315.00000000032742</v>
      </c>
      <c r="H26" s="20">
        <f>'замеры расчет'!I26</f>
        <v>44.000000000014552</v>
      </c>
      <c r="I26" s="22">
        <f>'замеры расчет'!K26</f>
        <v>10</v>
      </c>
      <c r="J26" s="20">
        <f>'замеры расчет'!M26</f>
        <v>163.80000000062864</v>
      </c>
      <c r="K26" s="23">
        <f>'замеры расчет'!O26</f>
        <v>29.400000000023283</v>
      </c>
      <c r="L26" s="18">
        <f>'замеры расчет'!Q26+'замеры расчет'!S26</f>
        <v>324.00000000025102</v>
      </c>
      <c r="M26" s="18">
        <f>'замеры расчет'!U26</f>
        <v>171.00000000004911</v>
      </c>
      <c r="N26" s="22">
        <f>'замеры расчет'!W26</f>
        <v>4</v>
      </c>
      <c r="O26" s="22">
        <f>'замеры расчет'!Y26</f>
        <v>0</v>
      </c>
      <c r="P26" s="22">
        <f>'замеры расчет'!AA26</f>
        <v>0</v>
      </c>
      <c r="Q26" s="22">
        <f>'замеры расчет'!AC26</f>
        <v>71.999999999970896</v>
      </c>
      <c r="R26" s="20">
        <f>'замеры расчет'!AE26+'замеры расчет'!AG26+'замеры расчет'!AI26+'замеры расчет'!AK26</f>
        <v>512.99999999864667</v>
      </c>
      <c r="S26" s="20">
        <f>'замеры расчет'!AM26+'замеры расчет'!AO26</f>
        <v>0</v>
      </c>
      <c r="T26" s="22">
        <f>'замеры расчет'!AQ26</f>
        <v>7</v>
      </c>
      <c r="U26" s="22">
        <f>'замеры расчет'!AS26</f>
        <v>0</v>
      </c>
      <c r="V26" s="22">
        <f>'замеры расчет'!AU26</f>
        <v>3</v>
      </c>
      <c r="W26" s="22">
        <f>'замеры расчет'!AW26</f>
        <v>0</v>
      </c>
      <c r="X26" s="22">
        <f>'замеры расчет'!AY26</f>
        <v>4</v>
      </c>
      <c r="Y26" s="71">
        <f>'замеры расчет'!BA26+'замеры расчет'!BC26</f>
        <v>35.999999999992838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ht="20.100000000000001" customHeight="1">
      <c r="A27" s="60" t="s">
        <v>67</v>
      </c>
      <c r="B27" s="73">
        <f>'замеры расчет'!C27</f>
        <v>0</v>
      </c>
      <c r="C27" s="73">
        <f>'замеры расчет'!E27</f>
        <v>3600.0000000021828</v>
      </c>
      <c r="D27" s="57">
        <f t="shared" si="0"/>
        <v>3600.0000000021828</v>
      </c>
      <c r="E27" s="57">
        <f t="shared" si="1"/>
        <v>1783.400000001461</v>
      </c>
      <c r="F27" s="57">
        <f t="shared" si="2"/>
        <v>1816.6000000007218</v>
      </c>
      <c r="G27" s="20">
        <f>'замеры расчет'!G27</f>
        <v>315.00000000032742</v>
      </c>
      <c r="H27" s="20">
        <f>'замеры расчет'!I27</f>
        <v>43.999999999996362</v>
      </c>
      <c r="I27" s="22">
        <f>'замеры расчет'!K27</f>
        <v>8.000000000001819</v>
      </c>
      <c r="J27" s="20">
        <f>'замеры расчет'!M27</f>
        <v>163.7999999998101</v>
      </c>
      <c r="K27" s="23">
        <f>'замеры расчет'!O27</f>
        <v>29.399999999986903</v>
      </c>
      <c r="L27" s="18">
        <f>'замеры расчет'!Q27+'замеры расчет'!S27</f>
        <v>324.00000000025102</v>
      </c>
      <c r="M27" s="18">
        <f>'замеры расчет'!U27</f>
        <v>179.99999999983629</v>
      </c>
      <c r="N27" s="22">
        <f>'замеры расчет'!W27</f>
        <v>4</v>
      </c>
      <c r="O27" s="22">
        <f>'замеры расчет'!Y27</f>
        <v>0</v>
      </c>
      <c r="P27" s="22">
        <f>'замеры расчет'!AA27</f>
        <v>0</v>
      </c>
      <c r="Q27" s="79">
        <f>'замеры расчет'!AC27</f>
        <v>71.999999999970896</v>
      </c>
      <c r="R27" s="20">
        <f>'замеры расчет'!AE27+'замеры расчет'!AG27+'замеры расчет'!AI27+'замеры расчет'!AK27</f>
        <v>617.40000000054351</v>
      </c>
      <c r="S27" s="20">
        <f>'замеры расчет'!AM27+'замеры расчет'!AO27</f>
        <v>0</v>
      </c>
      <c r="T27" s="22">
        <f>'замеры расчет'!AQ27</f>
        <v>7</v>
      </c>
      <c r="U27" s="22">
        <f>'замеры расчет'!AS27</f>
        <v>0</v>
      </c>
      <c r="V27" s="22">
        <f>'замеры расчет'!AU27</f>
        <v>3</v>
      </c>
      <c r="W27" s="22">
        <f>'замеры расчет'!AW27</f>
        <v>0</v>
      </c>
      <c r="X27" s="22">
        <f>'замеры расчет'!AY27</f>
        <v>4</v>
      </c>
      <c r="Y27" s="71">
        <f>'замеры расчет'!BA27+'замеры расчет'!BC27</f>
        <v>44.999999999997442</v>
      </c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ht="20.100000000000001" customHeight="1">
      <c r="A28" s="60" t="s">
        <v>68</v>
      </c>
      <c r="B28" s="73">
        <f>'замеры расчет'!C28</f>
        <v>0</v>
      </c>
      <c r="C28" s="73">
        <f>'замеры расчет'!E28</f>
        <v>3600.0000000021828</v>
      </c>
      <c r="D28" s="57">
        <f t="shared" si="0"/>
        <v>3600.0000000021828</v>
      </c>
      <c r="E28" s="57">
        <f t="shared" si="1"/>
        <v>2081.4000000016576</v>
      </c>
      <c r="F28" s="57">
        <f t="shared" si="2"/>
        <v>1518.6000000005251</v>
      </c>
      <c r="G28" s="20">
        <f>'замеры расчет'!G28</f>
        <v>293.3999999992011</v>
      </c>
      <c r="H28" s="20">
        <f>'замеры расчет'!I28</f>
        <v>40</v>
      </c>
      <c r="I28" s="22">
        <f>'замеры расчет'!K28</f>
        <v>10</v>
      </c>
      <c r="J28" s="20">
        <f>'замеры расчет'!M28</f>
        <v>118.79999999964639</v>
      </c>
      <c r="K28" s="23">
        <f>'замеры расчет'!O28</f>
        <v>1.5999999999985448</v>
      </c>
      <c r="L28" s="18">
        <f>'замеры расчет'!Q28+'замеры расчет'!S28</f>
        <v>324.00000000106957</v>
      </c>
      <c r="M28" s="18">
        <f>'замеры расчет'!U28</f>
        <v>171.00000000004911</v>
      </c>
      <c r="N28" s="22">
        <f>'замеры расчет'!W28</f>
        <v>4</v>
      </c>
      <c r="O28" s="22">
        <f>'замеры расчет'!Y28</f>
        <v>0</v>
      </c>
      <c r="P28" s="22">
        <f>'замеры расчет'!AA28</f>
        <v>0</v>
      </c>
      <c r="Q28" s="79">
        <f>'замеры расчет'!AC28</f>
        <v>72.000000000116415</v>
      </c>
      <c r="R28" s="20">
        <f>'замеры расчет'!AE28+'замеры расчет'!AG28+'замеры расчет'!AI28+'замеры расчет'!AK28</f>
        <v>442.80000000044311</v>
      </c>
      <c r="S28" s="20">
        <f>'замеры расчет'!AM28+'замеры расчет'!AO28</f>
        <v>0</v>
      </c>
      <c r="T28" s="22">
        <f>'замеры расчет'!AQ28</f>
        <v>7</v>
      </c>
      <c r="U28" s="22">
        <f>'замеры расчет'!AS28</f>
        <v>0</v>
      </c>
      <c r="V28" s="22">
        <f>'замеры расчет'!AU28</f>
        <v>3</v>
      </c>
      <c r="W28" s="22">
        <f>'замеры расчет'!AW28</f>
        <v>0</v>
      </c>
      <c r="X28" s="22">
        <f>'замеры расчет'!AY28</f>
        <v>4</v>
      </c>
      <c r="Y28" s="71">
        <f>'замеры расчет'!BA28+'замеры расчет'!BC28</f>
        <v>27.000000000001023</v>
      </c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ht="20.100000000000001" customHeight="1">
      <c r="A29" s="60" t="s">
        <v>69</v>
      </c>
      <c r="B29" s="73">
        <f>'замеры расчет'!C29</f>
        <v>0</v>
      </c>
      <c r="C29" s="73">
        <f>'замеры расчет'!E29</f>
        <v>4799.9999999956344</v>
      </c>
      <c r="D29" s="57">
        <f t="shared" si="0"/>
        <v>4799.9999999956344</v>
      </c>
      <c r="E29" s="57">
        <f t="shared" si="1"/>
        <v>3322.9599999977418</v>
      </c>
      <c r="F29" s="57">
        <f t="shared" si="2"/>
        <v>1477.0399999978927</v>
      </c>
      <c r="G29" s="20">
        <f>'замеры расчет'!G29</f>
        <v>295.19999999956781</v>
      </c>
      <c r="H29" s="20">
        <f>'замеры расчет'!I29</f>
        <v>43.999999999996362</v>
      </c>
      <c r="I29" s="22">
        <f>'замеры расчет'!K29</f>
        <v>8.000000000001819</v>
      </c>
      <c r="J29" s="20">
        <f>'замеры расчет'!M29</f>
        <v>120.6000000000131</v>
      </c>
      <c r="K29" s="23">
        <f>'замеры расчет'!O29</f>
        <v>57.040000000015425</v>
      </c>
      <c r="L29" s="18">
        <f>'замеры расчет'!Q29+'замеры расчет'!S29</f>
        <v>251.99999999867941</v>
      </c>
      <c r="M29" s="18">
        <f>'замеры расчет'!U29</f>
        <v>171.00000000004911</v>
      </c>
      <c r="N29" s="22">
        <f>'замеры расчет'!W29</f>
        <v>4</v>
      </c>
      <c r="O29" s="22">
        <f>'замеры расчет'!Y29</f>
        <v>0</v>
      </c>
      <c r="P29" s="22">
        <f>'замеры расчет'!AA29</f>
        <v>0</v>
      </c>
      <c r="Q29" s="79">
        <f>'замеры расчет'!AC29</f>
        <v>71.999999999970896</v>
      </c>
      <c r="R29" s="20">
        <f>'замеры расчет'!AE29+'замеры расчет'!AG29+'замеры расчет'!AI29+'замеры расчет'!AK29</f>
        <v>421.19999999958964</v>
      </c>
      <c r="S29" s="20">
        <f>'замеры расчет'!AM29+'замеры расчет'!AO29</f>
        <v>0</v>
      </c>
      <c r="T29" s="22">
        <f>'замеры расчет'!AQ29</f>
        <v>7</v>
      </c>
      <c r="U29" s="22">
        <f>'замеры расчет'!AS29</f>
        <v>0</v>
      </c>
      <c r="V29" s="22">
        <f>'замеры расчет'!AU29</f>
        <v>3</v>
      </c>
      <c r="W29" s="22">
        <f>'замеры расчет'!AW29</f>
        <v>0</v>
      </c>
      <c r="X29" s="22">
        <f>'замеры расчет'!AY29</f>
        <v>4</v>
      </c>
      <c r="Y29" s="71">
        <f>'замеры расчет'!BA29+'замеры расчет'!BC29</f>
        <v>18.000000000009209</v>
      </c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ht="20.100000000000001" customHeight="1">
      <c r="A30" s="60" t="s">
        <v>70</v>
      </c>
      <c r="B30" s="73">
        <f>'замеры расчет'!C30</f>
        <v>0</v>
      </c>
      <c r="C30" s="73">
        <f>'замеры расчет'!E30</f>
        <v>3600.0000000021828</v>
      </c>
      <c r="D30" s="57">
        <f t="shared" si="0"/>
        <v>3600.0000000021828</v>
      </c>
      <c r="E30" s="57">
        <f t="shared" si="1"/>
        <v>1891.2800000013019</v>
      </c>
      <c r="F30" s="57">
        <f t="shared" si="2"/>
        <v>1708.7200000008809</v>
      </c>
      <c r="G30" s="20">
        <f>'замеры расчет'!G30</f>
        <v>282.60000000027503</v>
      </c>
      <c r="H30" s="20">
        <f>'замеры расчет'!I30</f>
        <v>43.999999999996362</v>
      </c>
      <c r="I30" s="22">
        <f>'замеры расчет'!K30</f>
        <v>10</v>
      </c>
      <c r="J30" s="20">
        <f>'замеры расчет'!M30</f>
        <v>86.400000000412547</v>
      </c>
      <c r="K30" s="23">
        <f>'замеры расчет'!O30</f>
        <v>29.320000000006985</v>
      </c>
      <c r="L30" s="18">
        <f>'замеры расчет'!Q30+'замеры расчет'!S30</f>
        <v>407.99999999990177</v>
      </c>
      <c r="M30" s="18">
        <f>'замеры расчет'!U30</f>
        <v>171.00000000004911</v>
      </c>
      <c r="N30" s="22">
        <f>'замеры расчет'!W30</f>
        <v>4</v>
      </c>
      <c r="O30" s="22">
        <f>'замеры расчет'!Y30</f>
        <v>0</v>
      </c>
      <c r="P30" s="22">
        <f>'замеры расчет'!AA30</f>
        <v>0</v>
      </c>
      <c r="Q30" s="79">
        <f>'замеры расчет'!AC30</f>
        <v>71.999999999970896</v>
      </c>
      <c r="R30" s="20">
        <f>'замеры расчет'!AE30+'замеры расчет'!AG30+'замеры расчет'!AI30+'замеры расчет'!AK30</f>
        <v>542.40000000027067</v>
      </c>
      <c r="S30" s="20">
        <f>'замеры расчет'!AM30+'замеры расчет'!AO30</f>
        <v>0</v>
      </c>
      <c r="T30" s="22">
        <f>'замеры расчет'!AQ30</f>
        <v>7</v>
      </c>
      <c r="U30" s="22">
        <f>'замеры расчет'!AS30</f>
        <v>0</v>
      </c>
      <c r="V30" s="22">
        <f>'замеры расчет'!AU30</f>
        <v>3</v>
      </c>
      <c r="W30" s="22">
        <f>'замеры расчет'!AW30</f>
        <v>0</v>
      </c>
      <c r="X30" s="22">
        <f>'замеры расчет'!AY30</f>
        <v>4</v>
      </c>
      <c r="Y30" s="71">
        <f>'замеры расчет'!BA30+'замеры расчет'!BC30</f>
        <v>44.999999999997442</v>
      </c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ht="20.100000000000001" customHeight="1">
      <c r="A31" s="60" t="s">
        <v>71</v>
      </c>
      <c r="B31" s="73">
        <f>'замеры расчет'!C31</f>
        <v>0</v>
      </c>
      <c r="C31" s="73">
        <f>'замеры расчет'!E31</f>
        <v>3600.0000000021828</v>
      </c>
      <c r="D31" s="57">
        <f t="shared" si="0"/>
        <v>3600.0000000021828</v>
      </c>
      <c r="E31" s="57">
        <f t="shared" si="1"/>
        <v>2251.4000000037404</v>
      </c>
      <c r="F31" s="57">
        <f t="shared" si="2"/>
        <v>1348.5999999984424</v>
      </c>
      <c r="G31" s="20">
        <f>'замеры расчет'!G31</f>
        <v>134.99999999967258</v>
      </c>
      <c r="H31" s="20">
        <f>'замеры расчет'!I31</f>
        <v>40</v>
      </c>
      <c r="I31" s="22">
        <f>'замеры расчет'!K31</f>
        <v>8.000000000001819</v>
      </c>
      <c r="J31" s="20">
        <f>'замеры расчет'!M31</f>
        <v>88.19999999996071</v>
      </c>
      <c r="K31" s="23">
        <f>'замеры расчет'!O31</f>
        <v>29.199999999982538</v>
      </c>
      <c r="L31" s="18">
        <f>'замеры расчет'!Q31+'замеры расчет'!S31</f>
        <v>299.99999999972715</v>
      </c>
      <c r="M31" s="18">
        <f>'замеры расчет'!U31</f>
        <v>171.00000000004911</v>
      </c>
      <c r="N31" s="22">
        <f>'замеры расчет'!W31</f>
        <v>4</v>
      </c>
      <c r="O31" s="22">
        <f>'замеры расчет'!Y31</f>
        <v>0</v>
      </c>
      <c r="P31" s="22">
        <f>'замеры расчет'!AA31</f>
        <v>0</v>
      </c>
      <c r="Q31" s="79">
        <f>'замеры расчет'!AC31</f>
        <v>71.999999999970896</v>
      </c>
      <c r="R31" s="20">
        <f>'замеры расчет'!AE31+'замеры расчет'!AG31+'замеры расчет'!AI31+'замеры расчет'!AK31</f>
        <v>460.19999999907668</v>
      </c>
      <c r="S31" s="20">
        <f>'замеры расчет'!AM31+'замеры расчет'!AO31</f>
        <v>0</v>
      </c>
      <c r="T31" s="22">
        <f>'замеры расчет'!AQ31</f>
        <v>7</v>
      </c>
      <c r="U31" s="22">
        <f>'замеры расчет'!AS31</f>
        <v>0</v>
      </c>
      <c r="V31" s="22">
        <f>'замеры расчет'!AU31</f>
        <v>3</v>
      </c>
      <c r="W31" s="22">
        <f>'замеры расчет'!AW31</f>
        <v>0</v>
      </c>
      <c r="X31" s="22">
        <f>'замеры расчет'!AY31</f>
        <v>4</v>
      </c>
      <c r="Y31" s="71">
        <f>'замеры расчет'!BA31+'замеры расчет'!BC31</f>
        <v>27.000000000001023</v>
      </c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ht="20.100000000000001" customHeight="1">
      <c r="A32" s="69" t="s">
        <v>36</v>
      </c>
      <c r="B32" s="76">
        <f t="shared" ref="B32:Y32" si="3">SUM(B8:B31)</f>
        <v>0</v>
      </c>
      <c r="C32" s="76">
        <f t="shared" si="3"/>
        <v>99600.000000002183</v>
      </c>
      <c r="D32" s="70">
        <f t="shared" si="3"/>
        <v>99600.000000002183</v>
      </c>
      <c r="E32" s="70">
        <f t="shared" si="3"/>
        <v>60359.400000003181</v>
      </c>
      <c r="F32" s="70">
        <f t="shared" si="3"/>
        <v>39240.599999999002</v>
      </c>
      <c r="G32" s="70">
        <f t="shared" si="3"/>
        <v>6274.7999999997774</v>
      </c>
      <c r="H32" s="70">
        <f t="shared" si="3"/>
        <v>843.99999999999636</v>
      </c>
      <c r="I32" s="70">
        <f t="shared" si="3"/>
        <v>200</v>
      </c>
      <c r="J32" s="70">
        <f t="shared" si="3"/>
        <v>3747.5999999997839</v>
      </c>
      <c r="K32" s="70">
        <f t="shared" si="3"/>
        <v>615.99999999998545</v>
      </c>
      <c r="L32" s="70">
        <f t="shared" si="3"/>
        <v>9203.9999999998145</v>
      </c>
      <c r="M32" s="70">
        <f t="shared" si="3"/>
        <v>3150</v>
      </c>
      <c r="N32" s="70">
        <f t="shared" si="3"/>
        <v>102</v>
      </c>
      <c r="O32" s="70">
        <f t="shared" si="3"/>
        <v>0</v>
      </c>
      <c r="P32" s="70">
        <f t="shared" si="3"/>
        <v>130</v>
      </c>
      <c r="Q32" s="70">
        <f t="shared" si="3"/>
        <v>1135.9999999999127</v>
      </c>
      <c r="R32" s="70">
        <f t="shared" si="3"/>
        <v>11065.199999999732</v>
      </c>
      <c r="S32" s="70">
        <f t="shared" si="3"/>
        <v>0</v>
      </c>
      <c r="T32" s="70">
        <f t="shared" si="3"/>
        <v>178</v>
      </c>
      <c r="U32" s="70">
        <f t="shared" si="3"/>
        <v>33</v>
      </c>
      <c r="V32" s="70">
        <f t="shared" si="3"/>
        <v>68</v>
      </c>
      <c r="W32" s="70">
        <f t="shared" si="3"/>
        <v>0</v>
      </c>
      <c r="X32" s="70">
        <f t="shared" si="3"/>
        <v>98</v>
      </c>
      <c r="Y32" s="70">
        <f t="shared" si="3"/>
        <v>2394.0000000000027</v>
      </c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ht="20.100000000000001" customHeight="1">
      <c r="A33" s="58"/>
      <c r="B33" s="72"/>
      <c r="C33" s="72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7" spans="1:36">
      <c r="D37" s="6">
        <v>2304</v>
      </c>
    </row>
    <row r="38" spans="1:36">
      <c r="D38" s="6">
        <v>2318.5799999885285</v>
      </c>
    </row>
    <row r="39" spans="1:36">
      <c r="D39" s="6">
        <v>2275</v>
      </c>
    </row>
    <row r="40" spans="1:36">
      <c r="D40" s="6">
        <v>2280</v>
      </c>
    </row>
    <row r="41" spans="1:36">
      <c r="D41" s="6">
        <v>2388</v>
      </c>
    </row>
    <row r="42" spans="1:36">
      <c r="D42" s="6">
        <v>2312</v>
      </c>
    </row>
    <row r="43" spans="1:36">
      <c r="D43" s="6">
        <v>2549</v>
      </c>
    </row>
    <row r="44" spans="1:36">
      <c r="D44" s="6">
        <v>2528</v>
      </c>
    </row>
    <row r="45" spans="1:36">
      <c r="D45" s="6">
        <v>2617</v>
      </c>
    </row>
    <row r="46" spans="1:36">
      <c r="D46" s="6">
        <v>2645</v>
      </c>
    </row>
    <row r="47" spans="1:36">
      <c r="D47" s="6">
        <v>2686</v>
      </c>
    </row>
    <row r="48" spans="1:36">
      <c r="D48" s="6">
        <v>2657</v>
      </c>
    </row>
    <row r="49" spans="4:4">
      <c r="D49" s="6">
        <v>2674</v>
      </c>
    </row>
    <row r="50" spans="4:4">
      <c r="D50" s="6">
        <v>2506</v>
      </c>
    </row>
    <row r="51" spans="4:4">
      <c r="D51" s="6">
        <v>2602</v>
      </c>
    </row>
    <row r="52" spans="4:4">
      <c r="D52" s="6">
        <v>2632</v>
      </c>
    </row>
    <row r="53" spans="4:4">
      <c r="D53" s="6">
        <v>2633</v>
      </c>
    </row>
    <row r="54" spans="4:4">
      <c r="D54" s="6">
        <v>2628</v>
      </c>
    </row>
    <row r="55" spans="4:4">
      <c r="D55" s="6">
        <v>2504</v>
      </c>
    </row>
    <row r="56" spans="4:4">
      <c r="D56" s="6">
        <v>2583</v>
      </c>
    </row>
    <row r="57" spans="4:4">
      <c r="D57" s="6">
        <v>2581</v>
      </c>
    </row>
    <row r="58" spans="4:4">
      <c r="D58" s="6">
        <v>2523</v>
      </c>
    </row>
    <row r="59" spans="4:4">
      <c r="D59" s="6">
        <v>2489</v>
      </c>
    </row>
    <row r="60" spans="4:4">
      <c r="D60" s="6">
        <v>2451</v>
      </c>
    </row>
    <row r="61" spans="4:4">
      <c r="D61" s="6">
        <f>SUM(D37:D60)</f>
        <v>60365.579999988528</v>
      </c>
    </row>
  </sheetData>
  <mergeCells count="26">
    <mergeCell ref="A3:Y3"/>
    <mergeCell ref="A5:A7"/>
    <mergeCell ref="D5:D7"/>
    <mergeCell ref="E5:E7"/>
    <mergeCell ref="F5:F7"/>
    <mergeCell ref="G5:G7"/>
    <mergeCell ref="H5:H7"/>
    <mergeCell ref="I5:I7"/>
    <mergeCell ref="J5:J7"/>
    <mergeCell ref="K5:K7"/>
    <mergeCell ref="X5:X7"/>
    <mergeCell ref="Y5:Y7"/>
    <mergeCell ref="B5:B7"/>
    <mergeCell ref="C5:C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</mergeCells>
  <pageMargins left="0.23622047244094491" right="0.23622047244094491" top="0.19685039370078741" bottom="0.19685039370078741" header="0.31496062992125984" footer="0.31496062992125984"/>
  <pageSetup paperSize="9" scale="6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7"/>
  <sheetViews>
    <sheetView tabSelected="1" workbookViewId="0">
      <selection activeCell="G3" sqref="G3"/>
    </sheetView>
  </sheetViews>
  <sheetFormatPr defaultRowHeight="15"/>
  <sheetData>
    <row r="2" spans="2:6" ht="15.75" thickBot="1"/>
    <row r="3" spans="2:6" ht="16.5" thickBot="1">
      <c r="B3" s="80">
        <v>1825</v>
      </c>
      <c r="C3">
        <f>B3-223</f>
        <v>1602</v>
      </c>
      <c r="F3" s="80">
        <v>1502</v>
      </c>
    </row>
    <row r="4" spans="2:6" ht="16.5" thickBot="1">
      <c r="B4" s="81">
        <v>1801</v>
      </c>
      <c r="C4">
        <f>B4-223</f>
        <v>1578</v>
      </c>
      <c r="F4" s="81">
        <v>1578</v>
      </c>
    </row>
    <row r="5" spans="2:6" ht="16.5" thickBot="1">
      <c r="B5" s="81">
        <v>1949</v>
      </c>
      <c r="C5">
        <f t="shared" ref="C5:C26" si="0">B5-223</f>
        <v>1726</v>
      </c>
      <c r="F5" s="81">
        <v>1626</v>
      </c>
    </row>
    <row r="6" spans="2:6" ht="16.5" thickBot="1">
      <c r="B6" s="81">
        <v>1782</v>
      </c>
      <c r="C6">
        <f t="shared" si="0"/>
        <v>1559</v>
      </c>
      <c r="F6" s="81">
        <v>1559</v>
      </c>
    </row>
    <row r="7" spans="2:6" ht="16.5" thickBot="1">
      <c r="B7" s="81">
        <v>1763</v>
      </c>
      <c r="C7">
        <f t="shared" si="0"/>
        <v>1540</v>
      </c>
      <c r="F7" s="81">
        <v>1540</v>
      </c>
    </row>
    <row r="8" spans="2:6" ht="16.5" thickBot="1">
      <c r="B8" s="81">
        <v>1846</v>
      </c>
      <c r="C8">
        <f t="shared" si="0"/>
        <v>1623</v>
      </c>
      <c r="F8" s="81">
        <v>1523</v>
      </c>
    </row>
    <row r="9" spans="2:6" ht="16.5" thickBot="1">
      <c r="B9" s="81">
        <v>2382</v>
      </c>
      <c r="C9">
        <f t="shared" si="0"/>
        <v>2159</v>
      </c>
      <c r="F9" s="81">
        <v>2159</v>
      </c>
    </row>
    <row r="10" spans="2:6" ht="16.5" thickBot="1">
      <c r="B10" s="81">
        <v>2293</v>
      </c>
      <c r="C10">
        <f t="shared" si="0"/>
        <v>2070</v>
      </c>
      <c r="F10" s="81">
        <v>2070</v>
      </c>
    </row>
    <row r="11" spans="2:6" ht="16.5" thickBot="1">
      <c r="B11" s="81">
        <v>2506</v>
      </c>
      <c r="C11">
        <f t="shared" si="0"/>
        <v>2283</v>
      </c>
      <c r="F11" s="81">
        <v>2283</v>
      </c>
    </row>
    <row r="12" spans="2:6" ht="16.5" thickBot="1">
      <c r="B12" s="81">
        <v>2369</v>
      </c>
      <c r="C12">
        <f t="shared" si="0"/>
        <v>2146</v>
      </c>
      <c r="F12" s="81">
        <v>2146</v>
      </c>
    </row>
    <row r="13" spans="2:6" ht="16.5" thickBot="1">
      <c r="B13" s="81">
        <v>2383</v>
      </c>
      <c r="C13">
        <f t="shared" si="0"/>
        <v>2160</v>
      </c>
      <c r="F13" s="81">
        <v>2160</v>
      </c>
    </row>
    <row r="14" spans="2:6" ht="16.5" thickBot="1">
      <c r="B14" s="81">
        <v>2385</v>
      </c>
      <c r="C14">
        <f t="shared" si="0"/>
        <v>2162</v>
      </c>
      <c r="F14" s="81">
        <v>2162</v>
      </c>
    </row>
    <row r="15" spans="2:6" ht="16.5" thickBot="1">
      <c r="B15" s="81">
        <v>2502</v>
      </c>
      <c r="C15">
        <f t="shared" si="0"/>
        <v>2279</v>
      </c>
      <c r="F15" s="81">
        <v>2279</v>
      </c>
    </row>
    <row r="16" spans="2:6" ht="16.5" thickBot="1">
      <c r="B16" s="81">
        <v>2613</v>
      </c>
      <c r="C16">
        <f t="shared" si="0"/>
        <v>2390</v>
      </c>
      <c r="F16" s="81">
        <v>2390</v>
      </c>
    </row>
    <row r="17" spans="2:7" ht="16.5" thickBot="1">
      <c r="B17" s="81">
        <v>2615</v>
      </c>
      <c r="C17">
        <f t="shared" si="0"/>
        <v>2392</v>
      </c>
      <c r="F17" s="81">
        <v>2692</v>
      </c>
    </row>
    <row r="18" spans="2:7" ht="16.5" thickBot="1">
      <c r="B18" s="81">
        <v>2119</v>
      </c>
      <c r="C18">
        <f t="shared" si="0"/>
        <v>1896</v>
      </c>
      <c r="F18" s="81">
        <v>1896</v>
      </c>
    </row>
    <row r="19" spans="2:7" ht="16.5" thickBot="1">
      <c r="B19" s="81">
        <v>2001</v>
      </c>
      <c r="C19">
        <f t="shared" si="0"/>
        <v>1778</v>
      </c>
      <c r="F19" s="81">
        <v>1778</v>
      </c>
    </row>
    <row r="20" spans="2:7" ht="16.5" thickBot="1">
      <c r="B20" s="81">
        <v>2277</v>
      </c>
      <c r="C20">
        <f t="shared" si="0"/>
        <v>2054</v>
      </c>
      <c r="F20" s="81">
        <v>2054</v>
      </c>
    </row>
    <row r="21" spans="2:7" ht="16.5" thickBot="1">
      <c r="B21" s="81">
        <v>1822</v>
      </c>
      <c r="C21">
        <f t="shared" si="0"/>
        <v>1599</v>
      </c>
      <c r="F21" s="81">
        <v>1599</v>
      </c>
    </row>
    <row r="22" spans="2:7" ht="16.5" thickBot="1">
      <c r="B22" s="81">
        <v>1733</v>
      </c>
      <c r="C22">
        <f t="shared" si="0"/>
        <v>1510</v>
      </c>
      <c r="F22" s="81">
        <v>1510</v>
      </c>
    </row>
    <row r="23" spans="2:7" ht="16.5" thickBot="1">
      <c r="B23" s="81">
        <v>1718</v>
      </c>
      <c r="C23">
        <f t="shared" si="0"/>
        <v>1495</v>
      </c>
      <c r="F23" s="81">
        <v>1495</v>
      </c>
    </row>
    <row r="24" spans="2:7" ht="16.5" thickBot="1">
      <c r="B24" s="81">
        <v>1745</v>
      </c>
      <c r="C24">
        <f t="shared" si="0"/>
        <v>1522</v>
      </c>
      <c r="F24" s="81">
        <v>1522</v>
      </c>
    </row>
    <row r="25" spans="2:7" ht="16.5" thickBot="1">
      <c r="B25" s="81">
        <f>1760-1</f>
        <v>1759</v>
      </c>
      <c r="C25">
        <f t="shared" si="0"/>
        <v>1536</v>
      </c>
      <c r="F25" s="81">
        <v>1536</v>
      </c>
    </row>
    <row r="26" spans="2:7" ht="16.5" thickBot="1">
      <c r="B26" s="81">
        <v>1753</v>
      </c>
      <c r="C26">
        <f t="shared" si="0"/>
        <v>1530</v>
      </c>
      <c r="F26" s="81">
        <v>1530</v>
      </c>
    </row>
    <row r="27" spans="2:7">
      <c r="C27">
        <f>SUM(C3:C26)</f>
        <v>44589</v>
      </c>
      <c r="F27">
        <f>SUM(F3:F26)+9000</f>
        <v>53589</v>
      </c>
      <c r="G27">
        <f>F27*31</f>
        <v>1661259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замеры расчет</vt:lpstr>
      <vt:lpstr>Замеры таблица (2)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2019-01-21T12:25:06Z</dcterms:modified>
</cp:coreProperties>
</file>